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ugas Akhir Artikel\"/>
    </mc:Choice>
  </mc:AlternateContent>
  <bookViews>
    <workbookView xWindow="0" yWindow="0" windowWidth="10635" windowHeight="4560"/>
  </bookViews>
  <sheets>
    <sheet name="Laporan Tahunan" sheetId="1" r:id="rId1"/>
    <sheet name="Rasio Keuangan CAR 2012-2020 " sheetId="2" r:id="rId2"/>
    <sheet name="Rasio Keuangan NPF 2012-2020 " sheetId="3" r:id="rId3"/>
    <sheet name="Rasio Keuangan FDR 2012-2020 " sheetId="4" r:id="rId4"/>
    <sheet name="Rasio Keuangan BOPO 2012-2020 " sheetId="5" r:id="rId5"/>
    <sheet name="Rasio Keuangan ROA 2012-2020 " sheetId="6" r:id="rId6"/>
  </sheets>
  <calcPr calcId="162913"/>
</workbook>
</file>

<file path=xl/calcChain.xml><?xml version="1.0" encoding="utf-8"?>
<calcChain xmlns="http://schemas.openxmlformats.org/spreadsheetml/2006/main">
  <c r="H38" i="6" l="1"/>
  <c r="G38" i="6"/>
  <c r="F38" i="6"/>
  <c r="E47" i="3"/>
  <c r="E46" i="3"/>
  <c r="F47" i="3"/>
  <c r="F46" i="3"/>
  <c r="G47" i="3"/>
  <c r="G46" i="3"/>
  <c r="I30" i="3" l="1"/>
  <c r="I31" i="3"/>
  <c r="G12" i="4" l="1"/>
  <c r="K32" i="3" l="1"/>
  <c r="G48" i="3"/>
  <c r="F48" i="3"/>
  <c r="E48" i="3"/>
  <c r="J20" i="3"/>
  <c r="I11" i="3" s="1"/>
  <c r="I32" i="3"/>
  <c r="J32" i="3"/>
  <c r="F12" i="3"/>
  <c r="G20" i="3"/>
  <c r="F11" i="3" s="1"/>
  <c r="F37" i="3"/>
  <c r="E29" i="3" s="1"/>
  <c r="I12" i="3"/>
  <c r="F30" i="3"/>
  <c r="E30" i="3"/>
  <c r="G37" i="3"/>
  <c r="F29" i="3" s="1"/>
  <c r="F31" i="3" s="1"/>
  <c r="F20" i="3"/>
  <c r="E11" i="3" s="1"/>
  <c r="F13" i="3" l="1"/>
  <c r="I13" i="3"/>
  <c r="E31" i="3"/>
  <c r="F22" i="4"/>
  <c r="H12" i="4"/>
  <c r="L12" i="4"/>
  <c r="K12" i="4"/>
  <c r="J12" i="4"/>
  <c r="I12" i="4"/>
  <c r="E12" i="4"/>
  <c r="E22" i="4" l="1"/>
  <c r="D22" i="4"/>
  <c r="D12" i="4"/>
  <c r="E12" i="3"/>
  <c r="E13" i="3" s="1"/>
  <c r="I18" i="1"/>
  <c r="E18" i="1"/>
  <c r="I42" i="5"/>
  <c r="I49" i="5" s="1"/>
  <c r="I52" i="5" s="1"/>
  <c r="F42" i="5"/>
  <c r="F49" i="5" s="1"/>
  <c r="D15" i="6"/>
  <c r="D27" i="6"/>
  <c r="E15" i="6"/>
  <c r="G15" i="6" l="1"/>
  <c r="F15" i="6"/>
  <c r="E27" i="6"/>
  <c r="D38" i="6"/>
  <c r="I34" i="5"/>
  <c r="I33" i="5"/>
  <c r="N50" i="5"/>
  <c r="N35" i="5" s="1"/>
  <c r="M50" i="5"/>
  <c r="M35" i="5" s="1"/>
  <c r="J49" i="5"/>
  <c r="J34" i="5" s="1"/>
  <c r="E49" i="5"/>
  <c r="N43" i="5"/>
  <c r="N34" i="5" s="1"/>
  <c r="M43" i="5"/>
  <c r="M34" i="5" s="1"/>
  <c r="M36" i="5" s="1"/>
  <c r="J42" i="5"/>
  <c r="J33" i="5" s="1"/>
  <c r="F52" i="5"/>
  <c r="E42" i="5"/>
  <c r="E33" i="5" s="1"/>
  <c r="E34" i="5"/>
  <c r="L25" i="5"/>
  <c r="J25" i="5"/>
  <c r="J11" i="5" s="1"/>
  <c r="I25" i="5"/>
  <c r="F24" i="5"/>
  <c r="F11" i="5" s="1"/>
  <c r="E24" i="5"/>
  <c r="L18" i="5"/>
  <c r="L10" i="5" s="1"/>
  <c r="J18" i="5"/>
  <c r="J10" i="5" s="1"/>
  <c r="I18" i="5"/>
  <c r="I10" i="5" s="1"/>
  <c r="F18" i="5"/>
  <c r="F10" i="5" s="1"/>
  <c r="E18" i="5"/>
  <c r="E10" i="5" s="1"/>
  <c r="I45" i="2"/>
  <c r="H26" i="2"/>
  <c r="G26" i="2"/>
  <c r="F26" i="2"/>
  <c r="E26" i="2"/>
  <c r="D26" i="2"/>
  <c r="H14" i="2"/>
  <c r="G14" i="2"/>
  <c r="E14" i="2"/>
  <c r="D14" i="2"/>
  <c r="H18" i="1"/>
  <c r="G18" i="1"/>
  <c r="F18" i="1"/>
  <c r="E35" i="5" l="1"/>
  <c r="I35" i="5"/>
  <c r="E38" i="6"/>
  <c r="N36" i="5"/>
  <c r="F12" i="5"/>
  <c r="E27" i="5"/>
  <c r="F33" i="5"/>
  <c r="J35" i="5"/>
  <c r="J52" i="5"/>
  <c r="N53" i="5"/>
  <c r="J12" i="5"/>
  <c r="I28" i="5"/>
  <c r="L28" i="5"/>
  <c r="E52" i="5"/>
  <c r="M53" i="5"/>
  <c r="F34" i="5"/>
  <c r="F27" i="5"/>
  <c r="J28" i="5"/>
  <c r="E11" i="5"/>
  <c r="E12" i="5" s="1"/>
  <c r="I11" i="5"/>
  <c r="I12" i="5" s="1"/>
  <c r="L11" i="5"/>
  <c r="L12" i="5" s="1"/>
  <c r="F35" i="5" l="1"/>
</calcChain>
</file>

<file path=xl/sharedStrings.xml><?xml version="1.0" encoding="utf-8"?>
<sst xmlns="http://schemas.openxmlformats.org/spreadsheetml/2006/main" count="195" uniqueCount="36">
  <si>
    <t>Data Rasio Keuangan Tahunan
PT Bank Muamalat Indonesia Tahun 2012-2022
Data Tahunan Keuangan PT BankMuamalat Indonesia</t>
  </si>
  <si>
    <t>Tahun</t>
  </si>
  <si>
    <t>CAR</t>
  </si>
  <si>
    <t>NPF</t>
  </si>
  <si>
    <t>FDR</t>
  </si>
  <si>
    <t>BOPO</t>
  </si>
  <si>
    <t>ROA</t>
  </si>
  <si>
    <t>Total</t>
  </si>
  <si>
    <t>=</t>
  </si>
  <si>
    <t>Total Modal</t>
  </si>
  <si>
    <t>x 100%</t>
  </si>
  <si>
    <t>Aktiva Tertimbang Menurut Resiko</t>
  </si>
  <si>
    <t xml:space="preserve">Pembiayaan Bermasalah </t>
  </si>
  <si>
    <t>Total Pembiayaan</t>
  </si>
  <si>
    <t>Total Dana Pihak Ketiga</t>
  </si>
  <si>
    <t>Biaya Operasional</t>
  </si>
  <si>
    <t>Pendapatan Operasional</t>
  </si>
  <si>
    <t>Biaya Operasional :</t>
  </si>
  <si>
    <t>Hak Pihak Ketiga</t>
  </si>
  <si>
    <t>Jumlah Beban Usaha</t>
  </si>
  <si>
    <t xml:space="preserve">Beban Cad. Kerugian </t>
  </si>
  <si>
    <t>Jumlah</t>
  </si>
  <si>
    <t>Pendapatan Operasional :</t>
  </si>
  <si>
    <t>Pengelola Dana</t>
  </si>
  <si>
    <t>Pend. Operasional lain</t>
  </si>
  <si>
    <t>Keuntungan Selisih Kurs</t>
  </si>
  <si>
    <t>Laba Usaha :</t>
  </si>
  <si>
    <t xml:space="preserve"> </t>
  </si>
  <si>
    <t>Total Aset</t>
  </si>
  <si>
    <t>Laba Sebelum Pajak</t>
  </si>
  <si>
    <t>Pembiayaan Bermasalah :</t>
  </si>
  <si>
    <t xml:space="preserve">Total Pembiayaan </t>
  </si>
  <si>
    <t xml:space="preserve">Kurang Lancar </t>
  </si>
  <si>
    <t>Macet</t>
  </si>
  <si>
    <t>Diragukan</t>
  </si>
  <si>
    <t>PPAP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</si>
</sst>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-[$Rp-421]* #,##0_-;\-[$Rp-421]* #,##0_-;_-[$Rp-421]* &quot;-&quot;??_-;_-@"/>
    <numFmt numFmtId="165" formatCode="_(* #,##0.000_);_(* \(#,##0.000\);_(* &quot;-&quot;??_);_(@_)"/>
    <numFmt numFmtId="166" formatCode="_-[$Rp-421]* #,##0_-;\-[$Rp-421]* #,##0_-;_-[$Rp-421]* &quot;-&quot;??_-;_-@_-"/>
    <numFmt numFmtId="167" formatCode="_(* #,##0_);_(* \(#,##0\);_(* &quot;-&quot;??_);_(@_)"/>
    <numFmt numFmtId="168" formatCode="_-[$Rp-421]* #,##0.000_-;\-[$Rp-421]* #,##0.000_-;_-[$Rp-421]* &quot;-&quot;??_-;_-@"/>
    <numFmt numFmtId="169" formatCode="0.0%"/>
  </numFmts>
  <fonts count="23" x14ac:knownFonts="1">
    <font>
      <sz val="12"/>
      <color theme="1"/>
      <name val="Times New Roman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8"/>
      <color theme="1"/>
      <name val="Times New Roman"/>
      <family val="1"/>
    </font>
    <font>
      <sz val="12"/>
      <color rgb="FF242021"/>
      <name val="Times New Roman"/>
      <family val="1"/>
    </font>
    <font>
      <sz val="12"/>
      <color rgb="FF231F2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  <scheme val="minor"/>
    </font>
    <font>
      <b/>
      <sz val="12"/>
      <color rgb="FF242021"/>
      <name val="Times New Roman"/>
      <family val="1"/>
    </font>
    <font>
      <sz val="10"/>
      <color theme="1"/>
      <name val="Times New Roman"/>
      <family val="1"/>
    </font>
    <font>
      <sz val="18"/>
      <color theme="1"/>
      <name val="Times New Roman"/>
      <family val="1"/>
    </font>
    <font>
      <sz val="12"/>
      <color rgb="FF000000"/>
      <name val="Tahoma"/>
      <family val="2"/>
    </font>
    <font>
      <sz val="12"/>
      <color rgb="FF000000"/>
      <name val="Times New Roman"/>
      <family val="1"/>
      <scheme val="major"/>
    </font>
    <font>
      <sz val="11"/>
      <color rgb="FF000000"/>
      <name val="Times New Roman"/>
      <family val="1"/>
      <scheme val="major"/>
    </font>
    <font>
      <sz val="7"/>
      <color rgb="FF66367F"/>
      <name val="MyriadPro-Regular"/>
    </font>
    <font>
      <sz val="12"/>
      <color theme="1"/>
      <name val="Times New Roman"/>
      <family val="1"/>
    </font>
    <font>
      <sz val="12"/>
      <color rgb="FF242021"/>
      <name val="Times New Roman"/>
      <family val="1"/>
    </font>
    <font>
      <b/>
      <sz val="12"/>
      <color rgb="FF24202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03">
    <xf numFmtId="0" fontId="0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/>
    <xf numFmtId="164" fontId="7" fillId="0" borderId="7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/>
    </xf>
    <xf numFmtId="10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0" fillId="0" borderId="0" xfId="0" applyFont="1"/>
    <xf numFmtId="0" fontId="3" fillId="0" borderId="0" xfId="0" applyFont="1"/>
    <xf numFmtId="0" fontId="6" fillId="0" borderId="0" xfId="0" applyFont="1" applyAlignment="1">
      <alignment horizontal="center"/>
    </xf>
    <xf numFmtId="0" fontId="1" fillId="0" borderId="0" xfId="0" applyFont="1"/>
    <xf numFmtId="0" fontId="1" fillId="2" borderId="7" xfId="0" applyFont="1" applyFill="1" applyBorder="1"/>
    <xf numFmtId="0" fontId="1" fillId="0" borderId="0" xfId="0" applyFont="1" applyAlignment="1">
      <alignment horizontal="center"/>
    </xf>
    <xf numFmtId="164" fontId="7" fillId="0" borderId="0" xfId="0" applyNumberFormat="1" applyFont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164" fontId="7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7" fillId="0" borderId="0" xfId="0" applyNumberFormat="1" applyFont="1"/>
    <xf numFmtId="164" fontId="7" fillId="0" borderId="7" xfId="0" applyNumberFormat="1" applyFont="1" applyBorder="1"/>
    <xf numFmtId="10" fontId="1" fillId="0" borderId="0" xfId="0" applyNumberFormat="1" applyFont="1"/>
    <xf numFmtId="10" fontId="1" fillId="0" borderId="7" xfId="0" applyNumberFormat="1" applyFont="1" applyBorder="1"/>
    <xf numFmtId="10" fontId="1" fillId="0" borderId="0" xfId="0" applyNumberFormat="1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6" fillId="0" borderId="3" xfId="0" applyFont="1" applyBorder="1"/>
    <xf numFmtId="0" fontId="3" fillId="0" borderId="3" xfId="0" applyFont="1" applyBorder="1"/>
    <xf numFmtId="0" fontId="6" fillId="0" borderId="10" xfId="0" applyFont="1" applyBorder="1"/>
    <xf numFmtId="0" fontId="3" fillId="0" borderId="10" xfId="0" applyFont="1" applyBorder="1" applyAlignment="1">
      <alignment horizontal="right"/>
    </xf>
    <xf numFmtId="0" fontId="3" fillId="0" borderId="11" xfId="0" applyFont="1" applyBorder="1"/>
    <xf numFmtId="164" fontId="7" fillId="0" borderId="12" xfId="0" applyNumberFormat="1" applyFont="1" applyBorder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7" fillId="0" borderId="13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right"/>
    </xf>
    <xf numFmtId="0" fontId="1" fillId="0" borderId="11" xfId="0" applyFont="1" applyBorder="1"/>
    <xf numFmtId="164" fontId="1" fillId="0" borderId="0" xfId="0" applyNumberFormat="1" applyFont="1"/>
    <xf numFmtId="164" fontId="1" fillId="0" borderId="12" xfId="0" applyNumberFormat="1" applyFont="1" applyBorder="1"/>
    <xf numFmtId="164" fontId="1" fillId="0" borderId="13" xfId="0" applyNumberFormat="1" applyFont="1" applyBorder="1"/>
    <xf numFmtId="0" fontId="1" fillId="0" borderId="13" xfId="0" applyFont="1" applyBorder="1" applyAlignment="1">
      <alignment horizontal="right"/>
    </xf>
    <xf numFmtId="0" fontId="3" fillId="0" borderId="12" xfId="0" applyFont="1" applyBorder="1"/>
    <xf numFmtId="0" fontId="3" fillId="0" borderId="13" xfId="0" applyFont="1" applyBorder="1"/>
    <xf numFmtId="164" fontId="7" fillId="0" borderId="12" xfId="0" applyNumberFormat="1" applyFont="1" applyBorder="1" applyAlignment="1">
      <alignment vertical="center" wrapText="1"/>
    </xf>
    <xf numFmtId="164" fontId="3" fillId="0" borderId="0" xfId="0" applyNumberFormat="1" applyFont="1"/>
    <xf numFmtId="164" fontId="3" fillId="0" borderId="12" xfId="0" applyNumberFormat="1" applyFont="1" applyBorder="1"/>
    <xf numFmtId="164" fontId="3" fillId="0" borderId="13" xfId="0" applyNumberFormat="1" applyFont="1" applyBorder="1"/>
    <xf numFmtId="0" fontId="3" fillId="0" borderId="4" xfId="0" applyFont="1" applyBorder="1"/>
    <xf numFmtId="164" fontId="3" fillId="0" borderId="5" xfId="0" applyNumberFormat="1" applyFont="1" applyBorder="1"/>
    <xf numFmtId="164" fontId="3" fillId="0" borderId="6" xfId="0" applyNumberFormat="1" applyFont="1" applyBorder="1"/>
    <xf numFmtId="164" fontId="3" fillId="0" borderId="14" xfId="0" applyNumberFormat="1" applyFont="1" applyBorder="1"/>
    <xf numFmtId="0" fontId="3" fillId="0" borderId="14" xfId="0" applyFont="1" applyBorder="1" applyAlignment="1">
      <alignment horizontal="right"/>
    </xf>
    <xf numFmtId="0" fontId="10" fillId="0" borderId="0" xfId="0" applyFont="1" applyAlignment="1"/>
    <xf numFmtId="164" fontId="11" fillId="0" borderId="12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0" fontId="0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0" fontId="1" fillId="0" borderId="0" xfId="0" applyNumberFormat="1" applyFont="1" applyFill="1" applyBorder="1" applyAlignment="1">
      <alignment horizontal="center"/>
    </xf>
    <xf numFmtId="10" fontId="1" fillId="0" borderId="7" xfId="2" applyNumberFormat="1" applyFont="1" applyBorder="1"/>
    <xf numFmtId="10" fontId="1" fillId="0" borderId="7" xfId="2" applyNumberFormat="1" applyFont="1" applyBorder="1" applyAlignment="1">
      <alignment horizontal="center"/>
    </xf>
    <xf numFmtId="43" fontId="4" fillId="0" borderId="7" xfId="1" applyFont="1" applyBorder="1" applyAlignment="1">
      <alignment horizontal="center" vertical="center" wrapText="1"/>
    </xf>
    <xf numFmtId="43" fontId="4" fillId="0" borderId="7" xfId="1" applyFont="1" applyBorder="1" applyAlignment="1">
      <alignment horizontal="center" vertical="top" wrapText="1"/>
    </xf>
    <xf numFmtId="43" fontId="1" fillId="0" borderId="7" xfId="1" applyFont="1" applyBorder="1" applyAlignment="1">
      <alignment horizontal="center"/>
    </xf>
    <xf numFmtId="43" fontId="1" fillId="0" borderId="7" xfId="1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64" fontId="7" fillId="0" borderId="24" xfId="0" applyNumberFormat="1" applyFont="1" applyBorder="1" applyAlignment="1">
      <alignment horizontal="center"/>
    </xf>
    <xf numFmtId="10" fontId="1" fillId="0" borderId="24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vertical="center" wrapText="1"/>
    </xf>
    <xf numFmtId="164" fontId="7" fillId="0" borderId="22" xfId="0" applyNumberFormat="1" applyFont="1" applyBorder="1" applyAlignment="1">
      <alignment horizontal="center"/>
    </xf>
    <xf numFmtId="10" fontId="1" fillId="0" borderId="25" xfId="2" applyNumberFormat="1" applyFont="1" applyBorder="1" applyAlignment="1">
      <alignment horizontal="center" vertical="center"/>
    </xf>
    <xf numFmtId="43" fontId="4" fillId="0" borderId="7" xfId="1" applyNumberFormat="1" applyFont="1" applyBorder="1" applyAlignment="1">
      <alignment horizontal="center" vertical="center" wrapText="1"/>
    </xf>
    <xf numFmtId="43" fontId="4" fillId="0" borderId="9" xfId="1" applyNumberFormat="1" applyFont="1" applyBorder="1" applyAlignment="1">
      <alignment horizontal="center" vertical="center" wrapText="1"/>
    </xf>
    <xf numFmtId="10" fontId="1" fillId="0" borderId="0" xfId="2" applyNumberFormat="1" applyFont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/>
    </xf>
    <xf numFmtId="164" fontId="7" fillId="0" borderId="26" xfId="0" applyNumberFormat="1" applyFont="1" applyBorder="1"/>
    <xf numFmtId="166" fontId="15" fillId="0" borderId="0" xfId="0" applyNumberFormat="1" applyFont="1"/>
    <xf numFmtId="166" fontId="16" fillId="0" borderId="0" xfId="0" applyNumberFormat="1" applyFont="1"/>
    <xf numFmtId="164" fontId="1" fillId="0" borderId="23" xfId="0" applyNumberFormat="1" applyFont="1" applyBorder="1"/>
    <xf numFmtId="43" fontId="12" fillId="0" borderId="7" xfId="1" applyFont="1" applyFill="1" applyBorder="1" applyAlignment="1">
      <alignment horizontal="center" vertical="center" wrapText="1"/>
    </xf>
    <xf numFmtId="10" fontId="0" fillId="0" borderId="0" xfId="2" applyNumberFormat="1" applyFont="1" applyAlignment="1"/>
    <xf numFmtId="0" fontId="17" fillId="0" borderId="0" xfId="0" applyFont="1" applyBorder="1" applyAlignment="1">
      <alignment vertical="center" wrapText="1"/>
    </xf>
    <xf numFmtId="10" fontId="1" fillId="0" borderId="2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/>
    <xf numFmtId="0" fontId="18" fillId="0" borderId="11" xfId="0" applyFont="1" applyBorder="1"/>
    <xf numFmtId="0" fontId="18" fillId="0" borderId="1" xfId="0" applyFont="1" applyBorder="1"/>
    <xf numFmtId="0" fontId="3" fillId="0" borderId="0" xfId="0" applyFont="1" applyBorder="1"/>
    <xf numFmtId="164" fontId="1" fillId="0" borderId="0" xfId="0" applyNumberFormat="1" applyFont="1" applyBorder="1"/>
    <xf numFmtId="164" fontId="3" fillId="0" borderId="0" xfId="0" applyNumberFormat="1" applyFont="1" applyBorder="1"/>
    <xf numFmtId="0" fontId="3" fillId="0" borderId="27" xfId="0" applyFont="1" applyBorder="1"/>
    <xf numFmtId="164" fontId="19" fillId="0" borderId="0" xfId="0" applyNumberFormat="1" applyFont="1" applyAlignment="1">
      <alignment vertical="center" wrapText="1"/>
    </xf>
    <xf numFmtId="164" fontId="20" fillId="0" borderId="0" xfId="0" applyNumberFormat="1" applyFont="1" applyAlignment="1">
      <alignment vertical="center" wrapText="1"/>
    </xf>
    <xf numFmtId="0" fontId="18" fillId="0" borderId="0" xfId="0" applyFont="1" applyBorder="1"/>
    <xf numFmtId="0" fontId="21" fillId="0" borderId="11" xfId="0" applyFont="1" applyBorder="1"/>
    <xf numFmtId="43" fontId="21" fillId="0" borderId="24" xfId="1" applyFont="1" applyBorder="1" applyAlignment="1">
      <alignment horizontal="center"/>
    </xf>
    <xf numFmtId="165" fontId="14" fillId="0" borderId="24" xfId="1" applyNumberFormat="1" applyFont="1" applyBorder="1"/>
    <xf numFmtId="43" fontId="1" fillId="0" borderId="0" xfId="1" applyNumberFormat="1" applyFont="1" applyBorder="1" applyAlignment="1">
      <alignment horizontal="center"/>
    </xf>
    <xf numFmtId="165" fontId="7" fillId="0" borderId="7" xfId="1" applyNumberFormat="1" applyFont="1" applyBorder="1" applyAlignment="1">
      <alignment horizontal="center"/>
    </xf>
    <xf numFmtId="167" fontId="7" fillId="0" borderId="7" xfId="1" applyNumberFormat="1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 vertical="center" wrapText="1"/>
    </xf>
    <xf numFmtId="167" fontId="7" fillId="0" borderId="0" xfId="1" applyNumberFormat="1" applyFont="1" applyFill="1" applyBorder="1" applyAlignment="1">
      <alignment horizontal="center"/>
    </xf>
    <xf numFmtId="165" fontId="7" fillId="0" borderId="0" xfId="1" applyNumberFormat="1" applyFont="1" applyFill="1" applyBorder="1" applyAlignment="1">
      <alignment horizontal="center"/>
    </xf>
    <xf numFmtId="43" fontId="1" fillId="0" borderId="0" xfId="1" applyNumberFormat="1" applyFont="1" applyFill="1" applyBorder="1" applyAlignment="1">
      <alignment horizontal="center"/>
    </xf>
    <xf numFmtId="43" fontId="1" fillId="0" borderId="0" xfId="1" applyFont="1" applyFill="1" applyBorder="1" applyAlignment="1">
      <alignment horizontal="center"/>
    </xf>
    <xf numFmtId="164" fontId="1" fillId="0" borderId="28" xfId="0" applyNumberFormat="1" applyFont="1" applyBorder="1"/>
    <xf numFmtId="164" fontId="3" fillId="0" borderId="28" xfId="0" applyNumberFormat="1" applyFont="1" applyBorder="1"/>
    <xf numFmtId="0" fontId="3" fillId="0" borderId="29" xfId="0" applyFont="1" applyBorder="1"/>
    <xf numFmtId="164" fontId="19" fillId="0" borderId="28" xfId="0" applyNumberFormat="1" applyFont="1" applyBorder="1" applyAlignment="1">
      <alignment vertical="center" wrapText="1"/>
    </xf>
    <xf numFmtId="164" fontId="20" fillId="0" borderId="28" xfId="0" applyNumberFormat="1" applyFont="1" applyBorder="1" applyAlignment="1">
      <alignment vertical="center" wrapText="1"/>
    </xf>
    <xf numFmtId="0" fontId="3" fillId="0" borderId="19" xfId="0" applyFont="1" applyBorder="1"/>
    <xf numFmtId="164" fontId="19" fillId="0" borderId="23" xfId="0" applyNumberFormat="1" applyFont="1" applyBorder="1" applyAlignment="1">
      <alignment vertical="center" wrapText="1"/>
    </xf>
    <xf numFmtId="0" fontId="3" fillId="0" borderId="21" xfId="0" applyFont="1" applyBorder="1"/>
    <xf numFmtId="0" fontId="3" fillId="0" borderId="18" xfId="0" applyFont="1" applyBorder="1"/>
    <xf numFmtId="167" fontId="20" fillId="0" borderId="23" xfId="1" applyNumberFormat="1" applyFont="1" applyBorder="1" applyAlignment="1">
      <alignment vertical="center" wrapText="1"/>
    </xf>
    <xf numFmtId="169" fontId="1" fillId="0" borderId="7" xfId="2" applyNumberFormat="1" applyFont="1" applyBorder="1" applyAlignment="1">
      <alignment horizontal="center"/>
    </xf>
    <xf numFmtId="10" fontId="1" fillId="0" borderId="7" xfId="2" applyNumberFormat="1" applyFont="1" applyBorder="1" applyAlignment="1">
      <alignment horizontal="right"/>
    </xf>
    <xf numFmtId="0" fontId="1" fillId="2" borderId="7" xfId="0" applyNumberFormat="1" applyFont="1" applyFill="1" applyBorder="1" applyAlignment="1">
      <alignment horizontal="center"/>
    </xf>
    <xf numFmtId="0" fontId="18" fillId="0" borderId="27" xfId="0" applyFont="1" applyBorder="1"/>
    <xf numFmtId="164" fontId="1" fillId="0" borderId="21" xfId="0" applyNumberFormat="1" applyFont="1" applyBorder="1"/>
    <xf numFmtId="168" fontId="3" fillId="0" borderId="0" xfId="0" applyNumberFormat="1" applyFont="1" applyBorder="1"/>
    <xf numFmtId="43" fontId="12" fillId="0" borderId="9" xfId="1" applyNumberFormat="1" applyFont="1" applyBorder="1" applyAlignment="1">
      <alignment horizontal="center" vertical="center" wrapText="1"/>
    </xf>
    <xf numFmtId="0" fontId="18" fillId="0" borderId="28" xfId="0" applyFont="1" applyBorder="1"/>
    <xf numFmtId="164" fontId="18" fillId="0" borderId="23" xfId="0" applyNumberFormat="1" applyFont="1" applyBorder="1"/>
    <xf numFmtId="164" fontId="19" fillId="0" borderId="31" xfId="0" applyNumberFormat="1" applyFont="1" applyBorder="1" applyAlignment="1">
      <alignment vertical="center" wrapText="1"/>
    </xf>
    <xf numFmtId="164" fontId="20" fillId="0" borderId="31" xfId="0" applyNumberFormat="1" applyFont="1" applyBorder="1" applyAlignment="1">
      <alignment vertical="center" wrapText="1"/>
    </xf>
    <xf numFmtId="164" fontId="18" fillId="0" borderId="31" xfId="0" applyNumberFormat="1" applyFont="1" applyBorder="1"/>
    <xf numFmtId="164" fontId="1" fillId="0" borderId="31" xfId="0" applyNumberFormat="1" applyFont="1" applyBorder="1"/>
    <xf numFmtId="0" fontId="6" fillId="0" borderId="32" xfId="0" applyFont="1" applyBorder="1"/>
    <xf numFmtId="0" fontId="3" fillId="0" borderId="30" xfId="0" applyFont="1" applyBorder="1"/>
    <xf numFmtId="0" fontId="21" fillId="0" borderId="28" xfId="0" applyFont="1" applyBorder="1"/>
    <xf numFmtId="167" fontId="0" fillId="0" borderId="0" xfId="0" applyNumberFormat="1" applyFont="1" applyAlignment="1"/>
    <xf numFmtId="0" fontId="1" fillId="0" borderId="0" xfId="0" applyNumberFormat="1" applyFont="1" applyFill="1" applyBorder="1" applyAlignment="1">
      <alignment horizontal="center"/>
    </xf>
    <xf numFmtId="10" fontId="1" fillId="0" borderId="0" xfId="2" applyNumberFormat="1" applyFont="1" applyFill="1" applyBorder="1" applyAlignment="1">
      <alignment horizontal="right"/>
    </xf>
    <xf numFmtId="10" fontId="1" fillId="0" borderId="0" xfId="2" applyNumberFormat="1" applyFont="1" applyFill="1" applyBorder="1" applyAlignment="1">
      <alignment horizontal="center"/>
    </xf>
    <xf numFmtId="0" fontId="3" fillId="0" borderId="32" xfId="0" applyFont="1" applyBorder="1"/>
    <xf numFmtId="167" fontId="20" fillId="0" borderId="7" xfId="1" applyNumberFormat="1" applyFont="1" applyBorder="1" applyAlignment="1">
      <alignment horizontal="center"/>
    </xf>
    <xf numFmtId="167" fontId="20" fillId="0" borderId="9" xfId="1" applyNumberFormat="1" applyFont="1" applyBorder="1" applyAlignment="1">
      <alignment horizontal="center"/>
    </xf>
    <xf numFmtId="164" fontId="1" fillId="0" borderId="24" xfId="0" applyNumberFormat="1" applyFont="1" applyBorder="1"/>
    <xf numFmtId="0" fontId="18" fillId="0" borderId="33" xfId="0" applyFont="1" applyBorder="1"/>
    <xf numFmtId="10" fontId="1" fillId="0" borderId="34" xfId="2" applyNumberFormat="1" applyFont="1" applyBorder="1" applyAlignment="1">
      <alignment horizontal="right"/>
    </xf>
    <xf numFmtId="167" fontId="1" fillId="0" borderId="24" xfId="1" applyNumberFormat="1" applyFont="1" applyBorder="1"/>
    <xf numFmtId="0" fontId="1" fillId="0" borderId="7" xfId="0" applyFont="1" applyFill="1" applyBorder="1" applyAlignment="1">
      <alignment horizontal="center"/>
    </xf>
    <xf numFmtId="164" fontId="20" fillId="0" borderId="7" xfId="0" applyNumberFormat="1" applyFont="1" applyBorder="1" applyAlignment="1">
      <alignment horizontal="center" vertical="center" wrapText="1"/>
    </xf>
    <xf numFmtId="0" fontId="18" fillId="0" borderId="15" xfId="0" applyFont="1" applyBorder="1"/>
    <xf numFmtId="10" fontId="1" fillId="0" borderId="0" xfId="2" applyNumberFormat="1" applyFont="1" applyBorder="1" applyAlignment="1">
      <alignment horizontal="center"/>
    </xf>
    <xf numFmtId="0" fontId="1" fillId="2" borderId="24" xfId="0" applyNumberFormat="1" applyFont="1" applyFill="1" applyBorder="1" applyAlignment="1">
      <alignment horizontal="center"/>
    </xf>
    <xf numFmtId="167" fontId="0" fillId="0" borderId="24" xfId="0" applyNumberFormat="1" applyFont="1" applyBorder="1" applyAlignment="1"/>
    <xf numFmtId="167" fontId="7" fillId="0" borderId="24" xfId="1" applyNumberFormat="1" applyFont="1" applyBorder="1" applyAlignment="1">
      <alignment horizontal="center"/>
    </xf>
    <xf numFmtId="10" fontId="1" fillId="0" borderId="24" xfId="2" applyNumberFormat="1" applyFont="1" applyBorder="1" applyAlignment="1">
      <alignment horizontal="center"/>
    </xf>
    <xf numFmtId="0" fontId="3" fillId="0" borderId="24" xfId="0" applyFont="1" applyBorder="1"/>
    <xf numFmtId="167" fontId="20" fillId="0" borderId="14" xfId="1" applyNumberFormat="1" applyFont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165" fontId="22" fillId="0" borderId="24" xfId="1" applyNumberFormat="1" applyFont="1" applyBorder="1"/>
    <xf numFmtId="164" fontId="7" fillId="0" borderId="35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/>
    </xf>
    <xf numFmtId="164" fontId="7" fillId="0" borderId="36" xfId="0" applyNumberFormat="1" applyFont="1" applyBorder="1" applyAlignment="1">
      <alignment vertical="center" wrapText="1"/>
    </xf>
    <xf numFmtId="164" fontId="7" fillId="0" borderId="14" xfId="0" applyNumberFormat="1" applyFont="1" applyBorder="1" applyAlignment="1">
      <alignment horizontal="center"/>
    </xf>
    <xf numFmtId="164" fontId="20" fillId="0" borderId="22" xfId="0" applyNumberFormat="1" applyFont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0" xfId="0" applyFont="1" applyBorder="1" applyAlignment="1">
      <alignment horizontal="center"/>
    </xf>
    <xf numFmtId="0" fontId="2" fillId="0" borderId="20" xfId="0" applyFont="1" applyBorder="1"/>
    <xf numFmtId="0" fontId="6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13" fillId="0" borderId="17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1000"/>
  <sheetViews>
    <sheetView tabSelected="1" topLeftCell="C1" workbookViewId="0">
      <selection activeCell="J6" sqref="J6"/>
    </sheetView>
  </sheetViews>
  <sheetFormatPr defaultColWidth="11.25" defaultRowHeight="15" customHeight="1" x14ac:dyDescent="0.25"/>
  <cols>
    <col min="1" max="26" width="9.625" customWidth="1"/>
  </cols>
  <sheetData>
    <row r="1" spans="4:11" ht="15.75" customHeight="1" x14ac:dyDescent="0.25"/>
    <row r="2" spans="4:11" ht="15.75" customHeight="1" x14ac:dyDescent="0.25"/>
    <row r="3" spans="4:11" ht="15.75" customHeight="1" x14ac:dyDescent="0.25">
      <c r="D3" s="182" t="s">
        <v>0</v>
      </c>
      <c r="E3" s="183"/>
      <c r="F3" s="183"/>
      <c r="G3" s="183"/>
      <c r="H3" s="183"/>
      <c r="I3" s="184"/>
    </row>
    <row r="4" spans="4:11" ht="15.75" customHeight="1" x14ac:dyDescent="0.25">
      <c r="D4" s="185"/>
      <c r="E4" s="186"/>
      <c r="F4" s="186"/>
      <c r="G4" s="186"/>
      <c r="H4" s="186"/>
      <c r="I4" s="187"/>
    </row>
    <row r="5" spans="4:11" ht="15.75" customHeight="1" x14ac:dyDescent="0.25">
      <c r="D5" s="1"/>
      <c r="E5" s="1"/>
      <c r="F5" s="1"/>
      <c r="G5" s="1"/>
      <c r="H5" s="1"/>
      <c r="I5" s="1"/>
    </row>
    <row r="6" spans="4:11" ht="15.75" customHeight="1" x14ac:dyDescent="0.25">
      <c r="D6" s="2" t="s">
        <v>1</v>
      </c>
      <c r="E6" s="3" t="s">
        <v>2</v>
      </c>
      <c r="F6" s="2" t="s">
        <v>3</v>
      </c>
      <c r="G6" s="2" t="s">
        <v>4</v>
      </c>
      <c r="H6" s="2" t="s">
        <v>5</v>
      </c>
      <c r="I6" s="2" t="s">
        <v>6</v>
      </c>
    </row>
    <row r="7" spans="4:11" ht="15.75" customHeight="1" x14ac:dyDescent="0.25">
      <c r="D7" s="4">
        <v>2012</v>
      </c>
      <c r="E7" s="80">
        <v>11.57</v>
      </c>
      <c r="F7" s="92">
        <v>1.81</v>
      </c>
      <c r="G7" s="91">
        <v>94.15</v>
      </c>
      <c r="H7" s="80">
        <v>84.49</v>
      </c>
      <c r="I7" s="81">
        <v>1.1599999999999999</v>
      </c>
    </row>
    <row r="8" spans="4:11" ht="15.75" customHeight="1" x14ac:dyDescent="0.25">
      <c r="D8" s="4">
        <v>2013</v>
      </c>
      <c r="E8" s="80">
        <v>17.27</v>
      </c>
      <c r="F8" s="92">
        <v>0.78</v>
      </c>
      <c r="G8" s="91">
        <v>99.99</v>
      </c>
      <c r="H8" s="80">
        <v>85.22</v>
      </c>
      <c r="I8" s="81">
        <v>1.2</v>
      </c>
    </row>
    <row r="9" spans="4:11" ht="15.75" customHeight="1" x14ac:dyDescent="0.25">
      <c r="D9" s="4">
        <v>2014</v>
      </c>
      <c r="E9" s="80">
        <v>13.91</v>
      </c>
      <c r="F9" s="92">
        <v>6.55</v>
      </c>
      <c r="G9" s="91">
        <v>84.14</v>
      </c>
      <c r="H9" s="80">
        <v>96.84</v>
      </c>
      <c r="I9" s="81">
        <v>0.17</v>
      </c>
    </row>
    <row r="10" spans="4:11" ht="15.75" customHeight="1" x14ac:dyDescent="0.25">
      <c r="D10" s="4">
        <v>2015</v>
      </c>
      <c r="E10" s="80">
        <v>12.36</v>
      </c>
      <c r="F10" s="92">
        <v>4.2</v>
      </c>
      <c r="G10" s="91">
        <v>90.3</v>
      </c>
      <c r="H10" s="80">
        <v>96.6</v>
      </c>
      <c r="I10" s="81">
        <v>0.2</v>
      </c>
    </row>
    <row r="11" spans="4:11" ht="15.75" customHeight="1" x14ac:dyDescent="0.25">
      <c r="D11" s="4">
        <v>2016</v>
      </c>
      <c r="E11" s="80">
        <v>12.74</v>
      </c>
      <c r="F11" s="143">
        <v>1.4</v>
      </c>
      <c r="G11" s="91">
        <v>95.45</v>
      </c>
      <c r="H11" s="80">
        <v>97.93</v>
      </c>
      <c r="I11" s="81">
        <v>0.22</v>
      </c>
      <c r="K11" t="s">
        <v>27</v>
      </c>
    </row>
    <row r="12" spans="4:11" ht="15.75" customHeight="1" x14ac:dyDescent="0.25">
      <c r="D12" s="4">
        <v>2017</v>
      </c>
      <c r="E12" s="80">
        <v>13.62</v>
      </c>
      <c r="F12" s="92">
        <v>2.75</v>
      </c>
      <c r="G12" s="91">
        <v>84.8</v>
      </c>
      <c r="H12" s="80">
        <v>98.97</v>
      </c>
      <c r="I12" s="81">
        <v>0.11</v>
      </c>
    </row>
    <row r="13" spans="4:11" ht="15.75" customHeight="1" x14ac:dyDescent="0.25">
      <c r="D13" s="4">
        <v>2018</v>
      </c>
      <c r="E13" s="80">
        <v>12.34</v>
      </c>
      <c r="F13" s="92">
        <v>3.87</v>
      </c>
      <c r="G13" s="91">
        <v>73.540000000000006</v>
      </c>
      <c r="H13" s="99">
        <v>98.4</v>
      </c>
      <c r="I13" s="81">
        <v>0.08</v>
      </c>
    </row>
    <row r="14" spans="4:11" ht="15.75" customHeight="1" x14ac:dyDescent="0.25">
      <c r="D14" s="4">
        <v>2019</v>
      </c>
      <c r="E14" s="80">
        <v>12.42</v>
      </c>
      <c r="F14" s="92">
        <v>5.22</v>
      </c>
      <c r="G14" s="91">
        <v>74.010000000000005</v>
      </c>
      <c r="H14" s="99">
        <v>98.58</v>
      </c>
      <c r="I14" s="81">
        <v>0.05</v>
      </c>
    </row>
    <row r="15" spans="4:11" ht="15.75" customHeight="1" x14ac:dyDescent="0.25">
      <c r="D15" s="4">
        <v>2020</v>
      </c>
      <c r="E15" s="80">
        <v>15.21</v>
      </c>
      <c r="F15" s="92">
        <v>4.8</v>
      </c>
      <c r="G15" s="91">
        <v>70.19</v>
      </c>
      <c r="H15" s="80">
        <v>99.46</v>
      </c>
      <c r="I15" s="81">
        <v>0.03</v>
      </c>
    </row>
    <row r="16" spans="4:11" ht="15.75" customHeight="1" x14ac:dyDescent="0.25">
      <c r="D16" s="4">
        <v>2021</v>
      </c>
      <c r="E16" s="80">
        <v>23.76</v>
      </c>
      <c r="F16" s="92">
        <v>0.67</v>
      </c>
      <c r="G16" s="91">
        <v>38.49</v>
      </c>
      <c r="H16" s="80">
        <v>99.29</v>
      </c>
      <c r="I16" s="81">
        <v>0.02</v>
      </c>
    </row>
    <row r="17" spans="4:9" ht="15.75" customHeight="1" x14ac:dyDescent="0.25">
      <c r="D17" s="4">
        <v>2022</v>
      </c>
      <c r="E17" s="80">
        <v>32.700000000000003</v>
      </c>
      <c r="F17" s="92">
        <v>2.78</v>
      </c>
      <c r="G17" s="91">
        <v>40.79</v>
      </c>
      <c r="H17" s="80">
        <v>96.62</v>
      </c>
      <c r="I17" s="81">
        <v>0.09</v>
      </c>
    </row>
    <row r="18" spans="4:9" ht="15.75" customHeight="1" x14ac:dyDescent="0.25">
      <c r="D18" s="5" t="s">
        <v>7</v>
      </c>
      <c r="E18" s="6">
        <f>AVERAGE(E7:E17)</f>
        <v>16.172727272727272</v>
      </c>
      <c r="F18" s="6">
        <f>AVERAGE(F7:F17)</f>
        <v>3.1663636363636369</v>
      </c>
      <c r="G18" s="6">
        <f>AVERAGE(G7:G17)</f>
        <v>76.895454545454541</v>
      </c>
      <c r="H18" s="6">
        <f>AVERAGE(H7:H17)</f>
        <v>95.672727272727286</v>
      </c>
      <c r="I18" s="6">
        <f>AVERAGE(I7:I17)</f>
        <v>0.30272727272727268</v>
      </c>
    </row>
    <row r="19" spans="4:9" ht="15.75" customHeight="1" x14ac:dyDescent="0.25"/>
    <row r="20" spans="4:9" ht="15.75" customHeight="1" x14ac:dyDescent="0.25"/>
    <row r="21" spans="4:9" ht="15.75" customHeight="1" x14ac:dyDescent="0.25"/>
    <row r="22" spans="4:9" ht="15.75" customHeight="1" x14ac:dyDescent="0.25"/>
    <row r="23" spans="4:9" ht="15.75" customHeight="1" x14ac:dyDescent="0.25"/>
    <row r="24" spans="4:9" ht="15.75" customHeight="1" x14ac:dyDescent="0.25"/>
    <row r="25" spans="4:9" ht="15.75" customHeight="1" x14ac:dyDescent="0.25"/>
    <row r="26" spans="4:9" ht="15.75" customHeight="1" x14ac:dyDescent="0.25"/>
    <row r="27" spans="4:9" ht="15.75" customHeight="1" x14ac:dyDescent="0.25"/>
    <row r="28" spans="4:9" ht="15.75" customHeight="1" x14ac:dyDescent="0.25"/>
    <row r="29" spans="4:9" ht="15.75" customHeight="1" x14ac:dyDescent="0.25"/>
    <row r="30" spans="4:9" ht="15.75" customHeight="1" x14ac:dyDescent="0.25"/>
    <row r="31" spans="4:9" ht="15.75" customHeight="1" x14ac:dyDescent="0.25"/>
    <row r="32" spans="4: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D3:I4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00"/>
  <sheetViews>
    <sheetView topLeftCell="E7" zoomScale="44" zoomScaleNormal="44" workbookViewId="0">
      <selection activeCell="H32" sqref="H32"/>
    </sheetView>
  </sheetViews>
  <sheetFormatPr defaultColWidth="11.25" defaultRowHeight="15" customHeight="1" x14ac:dyDescent="0.25"/>
  <cols>
    <col min="1" max="1" width="8.5" customWidth="1"/>
    <col min="2" max="2" width="7.75" bestFit="1" customWidth="1"/>
    <col min="3" max="3" width="3.375" bestFit="1" customWidth="1"/>
    <col min="4" max="8" width="44.125" bestFit="1" customWidth="1"/>
    <col min="9" max="9" width="18" bestFit="1" customWidth="1"/>
    <col min="10" max="26" width="8.5" customWidth="1"/>
  </cols>
  <sheetData>
    <row r="1" spans="2:9" ht="15.75" customHeight="1" x14ac:dyDescent="0.25">
      <c r="D1" s="61"/>
      <c r="E1" s="105"/>
      <c r="F1" s="105"/>
      <c r="G1" s="105"/>
      <c r="H1" s="105"/>
    </row>
    <row r="2" spans="2:9" ht="15.75" customHeight="1" x14ac:dyDescent="0.25">
      <c r="D2" s="105"/>
      <c r="E2" s="105"/>
      <c r="F2" s="105"/>
      <c r="G2" s="105"/>
      <c r="H2" s="105"/>
    </row>
    <row r="3" spans="2:9" ht="15.75" customHeight="1" x14ac:dyDescent="0.25">
      <c r="D3" s="103"/>
      <c r="E3" s="103"/>
      <c r="F3" s="103"/>
      <c r="G3" s="7"/>
      <c r="H3" s="7"/>
    </row>
    <row r="4" spans="2:9" ht="15.75" customHeight="1" x14ac:dyDescent="0.25">
      <c r="D4" s="103"/>
      <c r="E4" s="103"/>
      <c r="F4" s="103"/>
      <c r="G4" s="7"/>
      <c r="H4" s="7"/>
    </row>
    <row r="5" spans="2:9" ht="18" customHeight="1" x14ac:dyDescent="0.35">
      <c r="B5" s="8" t="s">
        <v>2</v>
      </c>
      <c r="C5" s="8" t="s">
        <v>8</v>
      </c>
      <c r="D5" s="188" t="s">
        <v>9</v>
      </c>
      <c r="E5" s="189"/>
      <c r="F5" s="189"/>
      <c r="G5" s="8" t="s">
        <v>10</v>
      </c>
    </row>
    <row r="6" spans="2:9" ht="23.25" customHeight="1" x14ac:dyDescent="0.35">
      <c r="B6" s="8"/>
      <c r="C6" s="8"/>
      <c r="D6" s="190" t="s">
        <v>11</v>
      </c>
      <c r="E6" s="191"/>
      <c r="F6" s="191"/>
      <c r="G6" s="8"/>
    </row>
    <row r="7" spans="2:9" ht="15.75" customHeight="1" x14ac:dyDescent="0.25"/>
    <row r="8" spans="2:9" ht="15.75" customHeight="1" x14ac:dyDescent="0.25"/>
    <row r="9" spans="2:9" ht="15.75" customHeight="1" x14ac:dyDescent="0.25">
      <c r="D9" s="2">
        <v>2012</v>
      </c>
      <c r="E9" s="2">
        <v>2013</v>
      </c>
      <c r="F9" s="2">
        <v>2015</v>
      </c>
      <c r="G9" s="2">
        <v>2014</v>
      </c>
      <c r="H9" s="2">
        <v>2016</v>
      </c>
    </row>
    <row r="10" spans="2:9" ht="15.75" customHeight="1" x14ac:dyDescent="0.25">
      <c r="D10" s="164" t="s">
        <v>9</v>
      </c>
      <c r="E10" s="164" t="s">
        <v>9</v>
      </c>
      <c r="F10" s="164" t="s">
        <v>9</v>
      </c>
      <c r="G10" s="164" t="s">
        <v>9</v>
      </c>
      <c r="H10" s="164" t="s">
        <v>9</v>
      </c>
    </row>
    <row r="11" spans="2:9" ht="15.75" customHeight="1" x14ac:dyDescent="0.25">
      <c r="D11" s="9">
        <v>3635286622</v>
      </c>
      <c r="E11" s="10">
        <v>5943242925</v>
      </c>
      <c r="F11" s="11">
        <v>5143373124</v>
      </c>
      <c r="G11" s="11">
        <v>5751648147</v>
      </c>
      <c r="H11" s="12">
        <v>5220130898</v>
      </c>
    </row>
    <row r="12" spans="2:9" ht="15.75" customHeight="1" x14ac:dyDescent="0.25">
      <c r="D12" s="165" t="s">
        <v>11</v>
      </c>
      <c r="E12" s="165" t="s">
        <v>11</v>
      </c>
      <c r="F12" s="165" t="s">
        <v>11</v>
      </c>
      <c r="G12" s="165" t="s">
        <v>11</v>
      </c>
      <c r="H12" s="165" t="s">
        <v>11</v>
      </c>
    </row>
    <row r="13" spans="2:9" ht="15.75" customHeight="1" x14ac:dyDescent="0.25">
      <c r="D13" s="10">
        <v>31422597951</v>
      </c>
      <c r="E13" s="10">
        <v>34414939085</v>
      </c>
      <c r="F13" s="11">
        <v>37713341431</v>
      </c>
      <c r="G13" s="11">
        <v>41334187915</v>
      </c>
      <c r="H13" s="13">
        <v>40978476916</v>
      </c>
    </row>
    <row r="14" spans="2:9" ht="15.75" customHeight="1" x14ac:dyDescent="0.25">
      <c r="D14" s="14">
        <f>D11/D13</f>
        <v>0.11569019938035741</v>
      </c>
      <c r="E14" s="14">
        <f>E11/E13</f>
        <v>0.17269369300120033</v>
      </c>
      <c r="F14" s="14">
        <v>0.1236</v>
      </c>
      <c r="G14" s="14">
        <f>G11/G13</f>
        <v>0.13914990077530351</v>
      </c>
      <c r="H14" s="14">
        <f>H11/H13</f>
        <v>0.12738713809936175</v>
      </c>
      <c r="I14" s="16"/>
    </row>
    <row r="15" spans="2:9" ht="15.75" customHeight="1" x14ac:dyDescent="0.25">
      <c r="H15" s="15"/>
      <c r="I15" s="16"/>
    </row>
    <row r="16" spans="2:9" ht="15.75" customHeight="1" x14ac:dyDescent="0.25">
      <c r="H16" s="16"/>
      <c r="I16" s="16"/>
    </row>
    <row r="17" spans="4:9" ht="15.75" customHeight="1" x14ac:dyDescent="0.25">
      <c r="I17" s="16"/>
    </row>
    <row r="18" spans="4:9" ht="15.75" customHeight="1" x14ac:dyDescent="0.25">
      <c r="I18" s="16"/>
    </row>
    <row r="19" spans="4:9" ht="15.75" customHeight="1" x14ac:dyDescent="0.25"/>
    <row r="20" spans="4:9" ht="15.75" customHeight="1" x14ac:dyDescent="0.25"/>
    <row r="21" spans="4:9" ht="15.75" customHeight="1" x14ac:dyDescent="0.25">
      <c r="D21" s="2">
        <v>2017</v>
      </c>
      <c r="E21" s="2">
        <v>2018</v>
      </c>
      <c r="F21" s="2">
        <v>2019</v>
      </c>
      <c r="G21" s="2">
        <v>2020</v>
      </c>
      <c r="H21" s="2">
        <v>2021</v>
      </c>
    </row>
    <row r="22" spans="4:9" ht="15.75" customHeight="1" x14ac:dyDescent="0.25">
      <c r="D22" s="164" t="s">
        <v>9</v>
      </c>
      <c r="E22" s="164" t="s">
        <v>9</v>
      </c>
      <c r="F22" s="164" t="s">
        <v>9</v>
      </c>
      <c r="G22" s="164" t="s">
        <v>9</v>
      </c>
      <c r="H22" s="164" t="s">
        <v>9</v>
      </c>
    </row>
    <row r="23" spans="4:9" ht="15.75" customHeight="1" x14ac:dyDescent="0.25">
      <c r="D23" s="9">
        <v>6127412591</v>
      </c>
      <c r="E23" s="10">
        <v>4255006423</v>
      </c>
      <c r="F23" s="11">
        <v>3871341663</v>
      </c>
      <c r="G23" s="11">
        <v>4805945867</v>
      </c>
      <c r="H23" s="12">
        <v>5185940820</v>
      </c>
    </row>
    <row r="24" spans="4:9" ht="15.75" customHeight="1" x14ac:dyDescent="0.25">
      <c r="D24" s="165" t="s">
        <v>11</v>
      </c>
      <c r="E24" s="165" t="s">
        <v>11</v>
      </c>
      <c r="F24" s="165" t="s">
        <v>11</v>
      </c>
      <c r="G24" s="165" t="s">
        <v>11</v>
      </c>
      <c r="H24" s="165" t="s">
        <v>11</v>
      </c>
    </row>
    <row r="25" spans="4:9" ht="15.75" customHeight="1" x14ac:dyDescent="0.25">
      <c r="D25" s="10">
        <v>44984812101</v>
      </c>
      <c r="E25" s="10">
        <v>34473425567</v>
      </c>
      <c r="F25" s="11">
        <v>31171833870</v>
      </c>
      <c r="G25" s="11">
        <v>31593331180</v>
      </c>
      <c r="H25" s="13">
        <v>21826787332</v>
      </c>
    </row>
    <row r="26" spans="4:9" ht="15.75" customHeight="1" x14ac:dyDescent="0.25">
      <c r="D26" s="14">
        <f>D23/D25</f>
        <v>0.13621069656226906</v>
      </c>
      <c r="E26" s="14">
        <f>E23/E25</f>
        <v>0.12342859327194752</v>
      </c>
      <c r="F26" s="14">
        <f>F23/F25</f>
        <v>0.12419358062618854</v>
      </c>
      <c r="G26" s="14">
        <f>G23/G25</f>
        <v>0.15211899750673902</v>
      </c>
      <c r="H26" s="14">
        <f>H23/H25</f>
        <v>0.23759524208113542</v>
      </c>
    </row>
    <row r="27" spans="4:9" ht="15.75" customHeight="1" x14ac:dyDescent="0.25"/>
    <row r="28" spans="4:9" ht="15.75" customHeight="1" x14ac:dyDescent="0.25"/>
    <row r="29" spans="4:9" ht="15.75" customHeight="1" x14ac:dyDescent="0.25"/>
    <row r="30" spans="4:9" ht="15.75" customHeight="1" x14ac:dyDescent="0.25"/>
    <row r="31" spans="4:9" ht="15.75" customHeight="1" x14ac:dyDescent="0.25"/>
    <row r="32" spans="4:9" ht="15.75" customHeight="1" x14ac:dyDescent="0.25"/>
    <row r="33" spans="9:9" ht="15.75" customHeight="1" x14ac:dyDescent="0.25"/>
    <row r="34" spans="9:9" ht="15.75" customHeight="1" x14ac:dyDescent="0.25"/>
    <row r="35" spans="9:9" ht="15.75" customHeight="1" x14ac:dyDescent="0.25"/>
    <row r="36" spans="9:9" ht="15.75" customHeight="1" x14ac:dyDescent="0.25"/>
    <row r="37" spans="9:9" ht="15.75" customHeight="1" x14ac:dyDescent="0.25"/>
    <row r="38" spans="9:9" ht="15.75" customHeight="1" x14ac:dyDescent="0.25"/>
    <row r="39" spans="9:9" ht="15.75" customHeight="1" x14ac:dyDescent="0.25">
      <c r="I39" s="12"/>
    </row>
    <row r="40" spans="9:9" ht="15.75" customHeight="1" x14ac:dyDescent="0.25">
      <c r="I40" s="2">
        <v>2022</v>
      </c>
    </row>
    <row r="41" spans="9:9" ht="15.75" customHeight="1" x14ac:dyDescent="0.25">
      <c r="I41" s="164" t="s">
        <v>9</v>
      </c>
    </row>
    <row r="42" spans="9:9" ht="15.75" customHeight="1" x14ac:dyDescent="0.25">
      <c r="I42" s="12">
        <v>6972497335</v>
      </c>
    </row>
    <row r="43" spans="9:9" ht="15.75" customHeight="1" x14ac:dyDescent="0.25">
      <c r="I43" s="165" t="s">
        <v>11</v>
      </c>
    </row>
    <row r="44" spans="9:9" ht="15.75" customHeight="1" x14ac:dyDescent="0.25">
      <c r="I44" s="13">
        <v>21322781210</v>
      </c>
    </row>
    <row r="45" spans="9:9" ht="15.75" customHeight="1" x14ac:dyDescent="0.25">
      <c r="I45" s="14">
        <f>I42/I44</f>
        <v>0.32699755563453536</v>
      </c>
    </row>
    <row r="46" spans="9:9" ht="15.75" customHeight="1" x14ac:dyDescent="0.25"/>
    <row r="47" spans="9:9" ht="15.75" customHeight="1" x14ac:dyDescent="0.25"/>
    <row r="48" spans="9: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">
    <mergeCell ref="D5:F5"/>
    <mergeCell ref="D6:F6"/>
  </mergeCells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1010"/>
  <sheetViews>
    <sheetView zoomScale="23" zoomScaleNormal="23" workbookViewId="0">
      <selection activeCell="N21" sqref="N21"/>
    </sheetView>
  </sheetViews>
  <sheetFormatPr defaultColWidth="11.25" defaultRowHeight="15" customHeight="1" x14ac:dyDescent="0.25"/>
  <cols>
    <col min="1" max="2" width="8.5" customWidth="1"/>
    <col min="3" max="3" width="6.25" bestFit="1" customWidth="1"/>
    <col min="4" max="4" width="2" bestFit="1" customWidth="1"/>
    <col min="5" max="5" width="24.125" customWidth="1"/>
    <col min="6" max="6" width="24.75" customWidth="1"/>
    <col min="7" max="7" width="25.875" customWidth="1"/>
    <col min="8" max="8" width="17.875" customWidth="1"/>
    <col min="9" max="9" width="32.25" customWidth="1"/>
    <col min="10" max="10" width="30.625" customWidth="1"/>
    <col min="11" max="11" width="30.5" customWidth="1"/>
    <col min="12" max="12" width="23.125" customWidth="1"/>
    <col min="13" max="13" width="23.75" customWidth="1"/>
    <col min="14" max="26" width="8.5" customWidth="1"/>
  </cols>
  <sheetData>
    <row r="1" spans="3:10" ht="15.75" customHeight="1" x14ac:dyDescent="0.25"/>
    <row r="2" spans="3:10" ht="15.75" customHeight="1" x14ac:dyDescent="0.25"/>
    <row r="3" spans="3:10" ht="15.75" customHeight="1" x14ac:dyDescent="0.25"/>
    <row r="4" spans="3:10" ht="15.75" customHeight="1" x14ac:dyDescent="0.25"/>
    <row r="5" spans="3:10" ht="15.75" customHeight="1" x14ac:dyDescent="0.25">
      <c r="C5" s="17" t="s">
        <v>3</v>
      </c>
      <c r="D5" s="17" t="s">
        <v>8</v>
      </c>
      <c r="E5" s="192" t="s">
        <v>12</v>
      </c>
      <c r="F5" s="186"/>
      <c r="G5" s="186"/>
      <c r="H5" s="17" t="s">
        <v>10</v>
      </c>
    </row>
    <row r="6" spans="3:10" ht="15.75" customHeight="1" x14ac:dyDescent="0.25">
      <c r="E6" s="193" t="s">
        <v>13</v>
      </c>
      <c r="F6" s="183"/>
      <c r="G6" s="183"/>
      <c r="H6" s="18"/>
    </row>
    <row r="7" spans="3:10" ht="15.75" customHeight="1" x14ac:dyDescent="0.25"/>
    <row r="8" spans="3:10" ht="15.75" customHeight="1" x14ac:dyDescent="0.25"/>
    <row r="9" spans="3:10" ht="15.75" customHeight="1" x14ac:dyDescent="0.25"/>
    <row r="10" spans="3:10" ht="15.75" customHeight="1" x14ac:dyDescent="0.25">
      <c r="E10" s="2">
        <v>2012</v>
      </c>
      <c r="F10" s="2">
        <v>2013</v>
      </c>
      <c r="I10" s="168">
        <v>2014</v>
      </c>
      <c r="J10" s="88"/>
    </row>
    <row r="11" spans="3:10" ht="15.75" customHeight="1" x14ac:dyDescent="0.25">
      <c r="E11" s="10">
        <f>F20-F21</f>
        <v>595</v>
      </c>
      <c r="F11" s="10">
        <f>G20-G21</f>
        <v>325</v>
      </c>
      <c r="I11" s="169">
        <f>J20</f>
        <v>2808</v>
      </c>
      <c r="J11" s="109"/>
    </row>
    <row r="12" spans="3:10" ht="15.75" customHeight="1" x14ac:dyDescent="0.25">
      <c r="E12" s="10">
        <f>F22</f>
        <v>32861</v>
      </c>
      <c r="F12" s="10">
        <f>G22</f>
        <v>41801</v>
      </c>
      <c r="I12" s="170">
        <f>J22</f>
        <v>42865</v>
      </c>
      <c r="J12" s="110"/>
    </row>
    <row r="13" spans="3:10" ht="15.75" customHeight="1" x14ac:dyDescent="0.25">
      <c r="E13" s="82">
        <f>E11/E12*100</f>
        <v>1.8106570098292811</v>
      </c>
      <c r="F13" s="138">
        <f>F11/F12</f>
        <v>7.7749336140283728E-3</v>
      </c>
      <c r="I13" s="171">
        <f>I11/I12</f>
        <v>6.5507990201796332E-2</v>
      </c>
      <c r="J13" s="110"/>
    </row>
    <row r="14" spans="3:10" ht="15.75" customHeight="1" x14ac:dyDescent="0.25">
      <c r="I14" s="167"/>
      <c r="J14" s="110"/>
    </row>
    <row r="15" spans="3:10" ht="15.75" customHeight="1" x14ac:dyDescent="0.25">
      <c r="I15" s="110"/>
      <c r="J15" s="110"/>
    </row>
    <row r="16" spans="3:10" ht="15.75" customHeight="1" x14ac:dyDescent="0.35">
      <c r="E16" s="107" t="s">
        <v>30</v>
      </c>
      <c r="F16" s="33"/>
      <c r="G16" s="150"/>
      <c r="I16" s="166" t="s">
        <v>30</v>
      </c>
      <c r="J16" s="135"/>
    </row>
    <row r="17" spans="5:11" ht="15.75" customHeight="1" x14ac:dyDescent="0.25">
      <c r="E17" s="106" t="s">
        <v>32</v>
      </c>
      <c r="F17" s="112">
        <v>46</v>
      </c>
      <c r="G17" s="146">
        <v>56</v>
      </c>
      <c r="I17" s="144" t="s">
        <v>32</v>
      </c>
      <c r="J17" s="133">
        <v>779</v>
      </c>
    </row>
    <row r="18" spans="5:11" ht="15.75" customHeight="1" x14ac:dyDescent="0.25">
      <c r="E18" s="106" t="s">
        <v>34</v>
      </c>
      <c r="F18" s="112">
        <v>77</v>
      </c>
      <c r="G18" s="146">
        <v>73</v>
      </c>
      <c r="H18" s="114"/>
      <c r="I18" s="144" t="s">
        <v>34</v>
      </c>
      <c r="J18" s="133">
        <v>434</v>
      </c>
    </row>
    <row r="19" spans="5:11" ht="15.75" customHeight="1" x14ac:dyDescent="0.25">
      <c r="E19" s="106" t="s">
        <v>33</v>
      </c>
      <c r="F19" s="112">
        <v>564</v>
      </c>
      <c r="G19" s="146">
        <v>438</v>
      </c>
      <c r="I19" s="144" t="s">
        <v>33</v>
      </c>
      <c r="J19" s="133">
        <v>1595</v>
      </c>
    </row>
    <row r="20" spans="5:11" ht="15.75" customHeight="1" x14ac:dyDescent="0.25">
      <c r="E20" s="115" t="s">
        <v>7</v>
      </c>
      <c r="F20" s="113">
        <f>SUM(F17:F19)</f>
        <v>687</v>
      </c>
      <c r="G20" s="147">
        <f>SUM(G17:G19)</f>
        <v>567</v>
      </c>
      <c r="I20" s="152" t="s">
        <v>7</v>
      </c>
      <c r="J20" s="136">
        <f>SUM(J17:J19)</f>
        <v>2808</v>
      </c>
    </row>
    <row r="21" spans="5:11" ht="15.75" customHeight="1" x14ac:dyDescent="0.25">
      <c r="E21" s="144" t="s">
        <v>35</v>
      </c>
      <c r="F21" s="145">
        <v>92</v>
      </c>
      <c r="G21" s="148">
        <v>242</v>
      </c>
      <c r="I21" s="144" t="s">
        <v>35</v>
      </c>
      <c r="J21" s="133">
        <v>1251</v>
      </c>
      <c r="K21" s="153"/>
    </row>
    <row r="22" spans="5:11" ht="15.75" customHeight="1" x14ac:dyDescent="0.25">
      <c r="E22" s="106" t="s">
        <v>13</v>
      </c>
      <c r="F22" s="44">
        <v>32861</v>
      </c>
      <c r="G22" s="149">
        <v>41801</v>
      </c>
      <c r="H22" s="18"/>
      <c r="I22" s="144" t="s">
        <v>13</v>
      </c>
      <c r="J22" s="98">
        <v>42865</v>
      </c>
    </row>
    <row r="23" spans="5:11" ht="15.75" customHeight="1" x14ac:dyDescent="0.25">
      <c r="E23" s="140"/>
      <c r="F23" s="141"/>
      <c r="G23" s="151"/>
      <c r="I23" s="132"/>
      <c r="J23" s="134"/>
    </row>
    <row r="24" spans="5:11" ht="15.75" customHeight="1" x14ac:dyDescent="0.25">
      <c r="E24" s="108"/>
      <c r="F24" s="108"/>
      <c r="G24" s="108"/>
    </row>
    <row r="25" spans="5:11" ht="15.75" customHeight="1" x14ac:dyDescent="0.25">
      <c r="E25" s="108"/>
      <c r="F25" s="142"/>
      <c r="G25" s="108"/>
    </row>
    <row r="26" spans="5:11" ht="15.75" customHeight="1" x14ac:dyDescent="0.25">
      <c r="E26" s="114"/>
      <c r="F26" s="108"/>
      <c r="G26" s="108"/>
    </row>
    <row r="27" spans="5:11" ht="15.75" customHeight="1" x14ac:dyDescent="0.25">
      <c r="E27" s="108"/>
      <c r="F27" s="88"/>
      <c r="G27" s="88"/>
    </row>
    <row r="28" spans="5:11" ht="15.75" customHeight="1" x14ac:dyDescent="0.25">
      <c r="E28" s="2">
        <v>2015</v>
      </c>
      <c r="F28" s="139">
        <v>2016</v>
      </c>
      <c r="G28" s="88"/>
    </row>
    <row r="29" spans="5:11" ht="15.75" customHeight="1" x14ac:dyDescent="0.25">
      <c r="E29" s="10">
        <f>F37-F38</f>
        <v>1709</v>
      </c>
      <c r="F29" s="120">
        <f>G37-G38</f>
        <v>549</v>
      </c>
      <c r="G29" s="109"/>
      <c r="I29" s="2">
        <v>2017</v>
      </c>
      <c r="J29" s="139">
        <v>2018</v>
      </c>
      <c r="K29" s="2">
        <v>2019</v>
      </c>
    </row>
    <row r="30" spans="5:11" ht="15.75" customHeight="1" x14ac:dyDescent="0.25">
      <c r="E30" s="10">
        <f>F39</f>
        <v>40706</v>
      </c>
      <c r="F30" s="120">
        <f>G39</f>
        <v>40010</v>
      </c>
      <c r="G30" s="110"/>
      <c r="I30" s="10">
        <f>J35-J36</f>
        <v>1136</v>
      </c>
      <c r="J30" s="120">
        <v>1293317</v>
      </c>
      <c r="K30" s="10">
        <v>1548748</v>
      </c>
    </row>
    <row r="31" spans="5:11" ht="15.75" customHeight="1" x14ac:dyDescent="0.25">
      <c r="E31" s="138">
        <f>E29/E30</f>
        <v>4.1983982705252297E-2</v>
      </c>
      <c r="F31" s="137">
        <f>F29/F30</f>
        <v>1.37215696075981E-2</v>
      </c>
      <c r="G31" s="110"/>
      <c r="I31" s="10">
        <f>J37</f>
        <v>41288</v>
      </c>
      <c r="J31" s="120">
        <v>33393877</v>
      </c>
      <c r="K31" s="10">
        <v>29665912</v>
      </c>
    </row>
    <row r="32" spans="5:11" ht="15.75" customHeight="1" x14ac:dyDescent="0.25">
      <c r="E32" s="108"/>
      <c r="F32" s="128"/>
      <c r="G32" s="110"/>
      <c r="I32" s="162">
        <f>I30/I31</f>
        <v>2.7514047665181167E-2</v>
      </c>
      <c r="J32" s="79">
        <f>J30/J31</f>
        <v>3.8729165828813465E-2</v>
      </c>
      <c r="K32" s="138">
        <f>K30/K31</f>
        <v>5.2206316798890255E-2</v>
      </c>
    </row>
    <row r="33" spans="5:12" ht="15.75" customHeight="1" x14ac:dyDescent="0.25">
      <c r="E33" s="107" t="s">
        <v>30</v>
      </c>
      <c r="F33" s="129"/>
      <c r="G33" s="135"/>
      <c r="I33" s="108"/>
      <c r="J33" s="110"/>
      <c r="K33" s="110"/>
    </row>
    <row r="34" spans="5:12" ht="15.75" customHeight="1" x14ac:dyDescent="0.25">
      <c r="E34" s="106" t="s">
        <v>32</v>
      </c>
      <c r="F34" s="130">
        <v>268</v>
      </c>
      <c r="G34" s="133">
        <v>240</v>
      </c>
      <c r="I34" s="161" t="s">
        <v>30</v>
      </c>
      <c r="J34" s="172"/>
      <c r="K34" s="157"/>
    </row>
    <row r="35" spans="5:12" ht="15.75" customHeight="1" x14ac:dyDescent="0.25">
      <c r="E35" s="106" t="s">
        <v>34</v>
      </c>
      <c r="F35" s="130">
        <v>325</v>
      </c>
      <c r="G35" s="133">
        <v>142</v>
      </c>
      <c r="I35" s="115" t="s">
        <v>7</v>
      </c>
      <c r="J35" s="173">
        <v>1136</v>
      </c>
      <c r="K35" s="158">
        <v>1293317</v>
      </c>
    </row>
    <row r="36" spans="5:12" ht="15.75" customHeight="1" x14ac:dyDescent="0.25">
      <c r="E36" s="106" t="s">
        <v>33</v>
      </c>
      <c r="F36" s="130">
        <v>2303</v>
      </c>
      <c r="G36" s="133">
        <v>1145</v>
      </c>
      <c r="I36" s="106" t="s">
        <v>35</v>
      </c>
      <c r="J36" s="130"/>
      <c r="K36" s="146"/>
    </row>
    <row r="37" spans="5:12" ht="15.75" customHeight="1" x14ac:dyDescent="0.25">
      <c r="E37" s="115" t="s">
        <v>7</v>
      </c>
      <c r="F37" s="131">
        <f>SUM(F34:F36)</f>
        <v>2896</v>
      </c>
      <c r="G37" s="136">
        <f>SUM(G34:G36)</f>
        <v>1527</v>
      </c>
      <c r="I37" s="115" t="s">
        <v>13</v>
      </c>
      <c r="J37" s="160">
        <v>41288</v>
      </c>
      <c r="K37" s="159">
        <v>33393877</v>
      </c>
    </row>
    <row r="38" spans="5:12" ht="15.75" customHeight="1" x14ac:dyDescent="0.25">
      <c r="E38" s="106" t="s">
        <v>35</v>
      </c>
      <c r="F38" s="130">
        <v>1187</v>
      </c>
      <c r="G38" s="133">
        <v>978</v>
      </c>
      <c r="I38" s="111"/>
      <c r="J38" s="163"/>
      <c r="K38" s="151"/>
    </row>
    <row r="39" spans="5:12" ht="15.75" customHeight="1" x14ac:dyDescent="0.25">
      <c r="E39" s="115" t="s">
        <v>13</v>
      </c>
      <c r="F39" s="127">
        <v>40706</v>
      </c>
      <c r="G39" s="98">
        <v>40010</v>
      </c>
    </row>
    <row r="40" spans="5:12" ht="15.75" customHeight="1" x14ac:dyDescent="0.25">
      <c r="E40" s="111"/>
      <c r="F40" s="132"/>
      <c r="G40" s="134"/>
    </row>
    <row r="41" spans="5:12" ht="15.75" customHeight="1" x14ac:dyDescent="0.25"/>
    <row r="42" spans="5:12" ht="15.75" customHeight="1" x14ac:dyDescent="0.25">
      <c r="L42" s="108"/>
    </row>
    <row r="43" spans="5:12" ht="15.75" customHeight="1" x14ac:dyDescent="0.25">
      <c r="J43" s="154"/>
    </row>
    <row r="44" spans="5:12" ht="15.75" customHeight="1" x14ac:dyDescent="0.25">
      <c r="J44" s="123"/>
    </row>
    <row r="45" spans="5:12" ht="15.75" customHeight="1" x14ac:dyDescent="0.25">
      <c r="E45" s="139">
        <v>2020</v>
      </c>
      <c r="F45" s="2">
        <v>2021</v>
      </c>
      <c r="G45" s="139">
        <v>2022</v>
      </c>
      <c r="J45" s="123"/>
    </row>
    <row r="46" spans="5:12" ht="15.75" customHeight="1" x14ac:dyDescent="0.25">
      <c r="E46" s="120">
        <f>F52</f>
        <v>1390</v>
      </c>
      <c r="F46" s="10">
        <f>G52</f>
        <v>120</v>
      </c>
      <c r="G46" s="120">
        <f>H52</f>
        <v>521</v>
      </c>
      <c r="I46" s="75"/>
      <c r="J46" s="156"/>
    </row>
    <row r="47" spans="5:12" ht="15.75" customHeight="1" x14ac:dyDescent="0.25">
      <c r="E47" s="120">
        <f>F54</f>
        <v>28929</v>
      </c>
      <c r="F47" s="10">
        <f>G54</f>
        <v>17967</v>
      </c>
      <c r="G47" s="120">
        <f>H54</f>
        <v>18748</v>
      </c>
      <c r="I47" s="76"/>
    </row>
    <row r="48" spans="5:12" ht="15.75" customHeight="1" x14ac:dyDescent="0.25">
      <c r="E48" s="79">
        <f>E46/E47</f>
        <v>4.8048670883888138E-2</v>
      </c>
      <c r="F48" s="138">
        <f>F46/F47</f>
        <v>6.6789113374519952E-3</v>
      </c>
      <c r="G48" s="79">
        <f>G46/G47</f>
        <v>2.7789630893962022E-2</v>
      </c>
      <c r="I48" s="76"/>
    </row>
    <row r="49" spans="3:9" ht="15.75" customHeight="1" x14ac:dyDescent="0.25">
      <c r="I49" s="155"/>
    </row>
    <row r="50" spans="3:9" ht="15.75" customHeight="1" x14ac:dyDescent="0.25"/>
    <row r="51" spans="3:9" ht="15.75" customHeight="1" x14ac:dyDescent="0.25">
      <c r="E51" s="161" t="s">
        <v>30</v>
      </c>
      <c r="F51" s="129"/>
      <c r="G51" s="157"/>
      <c r="H51" s="157"/>
    </row>
    <row r="52" spans="3:9" ht="15.75" customHeight="1" x14ac:dyDescent="0.25">
      <c r="E52" s="115" t="s">
        <v>7</v>
      </c>
      <c r="F52" s="158">
        <v>1390</v>
      </c>
      <c r="G52" s="158">
        <v>120</v>
      </c>
      <c r="H52" s="158">
        <v>521</v>
      </c>
    </row>
    <row r="53" spans="3:9" ht="15.75" customHeight="1" x14ac:dyDescent="0.25">
      <c r="E53" s="106" t="s">
        <v>35</v>
      </c>
      <c r="F53" s="130"/>
      <c r="G53" s="146"/>
      <c r="H53" s="146"/>
    </row>
    <row r="54" spans="3:9" ht="15.75" customHeight="1" x14ac:dyDescent="0.25">
      <c r="C54" s="17"/>
      <c r="E54" s="115" t="s">
        <v>13</v>
      </c>
      <c r="F54" s="160">
        <v>28929</v>
      </c>
      <c r="G54" s="159">
        <v>17967</v>
      </c>
      <c r="H54" s="159">
        <v>18748</v>
      </c>
    </row>
    <row r="55" spans="3:9" ht="15.75" customHeight="1" x14ac:dyDescent="0.25">
      <c r="E55" s="111"/>
      <c r="F55" s="163"/>
      <c r="G55" s="151"/>
      <c r="H55" s="151"/>
    </row>
    <row r="56" spans="3:9" ht="15.75" customHeight="1" x14ac:dyDescent="0.25"/>
    <row r="57" spans="3:9" ht="15.75" customHeight="1" x14ac:dyDescent="0.25">
      <c r="C57" s="17"/>
    </row>
    <row r="58" spans="3:9" ht="15.75" customHeight="1" x14ac:dyDescent="0.25"/>
    <row r="59" spans="3:9" ht="15.75" customHeight="1" x14ac:dyDescent="0.25"/>
    <row r="60" spans="3:9" ht="15.75" customHeight="1" x14ac:dyDescent="0.25"/>
    <row r="61" spans="3:9" ht="15.75" customHeight="1" x14ac:dyDescent="0.25"/>
    <row r="62" spans="3:9" ht="15.75" customHeight="1" x14ac:dyDescent="0.25"/>
    <row r="63" spans="3:9" ht="15.75" customHeight="1" x14ac:dyDescent="0.25"/>
    <row r="64" spans="3:9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</sheetData>
  <mergeCells count="2">
    <mergeCell ref="E5:G5"/>
    <mergeCell ref="E6:G6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00"/>
  <sheetViews>
    <sheetView zoomScale="19" zoomScaleNormal="19" workbookViewId="0">
      <selection activeCell="D14" sqref="D14:L24"/>
    </sheetView>
  </sheetViews>
  <sheetFormatPr defaultColWidth="11.25" defaultRowHeight="15" customHeight="1" x14ac:dyDescent="0.25"/>
  <cols>
    <col min="1" max="1" width="8.5" customWidth="1"/>
    <col min="2" max="2" width="5.5" bestFit="1" customWidth="1"/>
    <col min="3" max="3" width="2.5" bestFit="1" customWidth="1"/>
    <col min="4" max="4" width="41.5" customWidth="1"/>
    <col min="5" max="5" width="40" customWidth="1"/>
    <col min="6" max="6" width="36.125" bestFit="1" customWidth="1"/>
    <col min="7" max="7" width="30.125" customWidth="1"/>
    <col min="8" max="12" width="30.125" bestFit="1" customWidth="1"/>
    <col min="13" max="28" width="8.5" customWidth="1"/>
  </cols>
  <sheetData>
    <row r="1" spans="2:12" ht="15.75" customHeight="1" x14ac:dyDescent="0.25"/>
    <row r="2" spans="2:12" ht="15.75" customHeight="1" x14ac:dyDescent="0.25"/>
    <row r="3" spans="2:12" ht="15.75" customHeight="1" x14ac:dyDescent="0.25">
      <c r="B3" s="17" t="s">
        <v>4</v>
      </c>
      <c r="C3" s="17" t="s">
        <v>8</v>
      </c>
      <c r="D3" s="194" t="s">
        <v>31</v>
      </c>
      <c r="E3" s="186"/>
      <c r="F3" s="186"/>
      <c r="G3" s="17" t="s">
        <v>10</v>
      </c>
      <c r="H3" s="104"/>
      <c r="I3" s="17"/>
    </row>
    <row r="4" spans="2:12" ht="15.75" customHeight="1" x14ac:dyDescent="0.25">
      <c r="D4" s="195" t="s">
        <v>14</v>
      </c>
      <c r="E4" s="183"/>
      <c r="F4" s="183"/>
      <c r="G4" s="104"/>
      <c r="H4" s="104"/>
      <c r="I4" s="18"/>
    </row>
    <row r="5" spans="2:12" ht="15.75" customHeight="1" x14ac:dyDescent="0.25"/>
    <row r="6" spans="2:12" ht="15.75" customHeight="1" x14ac:dyDescent="0.25"/>
    <row r="7" spans="2:12" ht="15.75" customHeight="1" x14ac:dyDescent="0.25">
      <c r="D7" s="85">
        <v>2012</v>
      </c>
      <c r="E7" s="85">
        <v>2013</v>
      </c>
      <c r="G7" s="2">
        <v>2016</v>
      </c>
      <c r="H7" s="2">
        <v>2017</v>
      </c>
      <c r="I7" s="2">
        <v>2018</v>
      </c>
      <c r="J7" s="2">
        <v>2019</v>
      </c>
      <c r="K7" s="2">
        <v>2020</v>
      </c>
      <c r="L7" s="2">
        <v>2021</v>
      </c>
    </row>
    <row r="8" spans="2:12" ht="15.75" customHeight="1" x14ac:dyDescent="0.25">
      <c r="D8" s="174" t="s">
        <v>31</v>
      </c>
      <c r="E8" s="174" t="s">
        <v>31</v>
      </c>
      <c r="G8" s="174" t="s">
        <v>31</v>
      </c>
      <c r="H8" s="174" t="s">
        <v>31</v>
      </c>
      <c r="I8" s="174" t="s">
        <v>31</v>
      </c>
      <c r="J8" s="174" t="s">
        <v>31</v>
      </c>
      <c r="K8" s="174" t="s">
        <v>31</v>
      </c>
      <c r="L8" s="174" t="s">
        <v>31</v>
      </c>
    </row>
    <row r="9" spans="2:12" ht="15.75" customHeight="1" x14ac:dyDescent="0.25">
      <c r="D9" s="117">
        <v>3286144</v>
      </c>
      <c r="E9" s="117">
        <v>4178696</v>
      </c>
      <c r="G9" s="120">
        <v>40010</v>
      </c>
      <c r="H9" s="120">
        <v>41288</v>
      </c>
      <c r="I9" s="120">
        <v>33559</v>
      </c>
      <c r="J9" s="120">
        <v>29867</v>
      </c>
      <c r="K9" s="120">
        <v>29077</v>
      </c>
      <c r="L9" s="120">
        <v>18041</v>
      </c>
    </row>
    <row r="10" spans="2:12" ht="15.75" customHeight="1" x14ac:dyDescent="0.25">
      <c r="D10" s="175" t="s">
        <v>14</v>
      </c>
      <c r="E10" s="175" t="s">
        <v>14</v>
      </c>
      <c r="G10" s="175" t="s">
        <v>14</v>
      </c>
      <c r="H10" s="175" t="s">
        <v>14</v>
      </c>
      <c r="I10" s="175" t="s">
        <v>14</v>
      </c>
      <c r="J10" s="175" t="s">
        <v>14</v>
      </c>
      <c r="K10" s="175" t="s">
        <v>14</v>
      </c>
      <c r="L10" s="175" t="s">
        <v>14</v>
      </c>
    </row>
    <row r="11" spans="2:12" ht="15.75" customHeight="1" x14ac:dyDescent="0.25">
      <c r="D11" s="117">
        <v>3490383</v>
      </c>
      <c r="E11" s="117">
        <v>4179104</v>
      </c>
      <c r="G11" s="120">
        <v>41920</v>
      </c>
      <c r="H11" s="120">
        <v>48686</v>
      </c>
      <c r="I11" s="120">
        <v>45636</v>
      </c>
      <c r="J11" s="120">
        <v>40357</v>
      </c>
      <c r="K11" s="120">
        <v>41425</v>
      </c>
      <c r="L11" s="120">
        <v>46871</v>
      </c>
    </row>
    <row r="12" spans="2:12" ht="15.75" customHeight="1" x14ac:dyDescent="0.25">
      <c r="D12" s="82">
        <f>D9/D11*100</f>
        <v>94.148521809784199</v>
      </c>
      <c r="E12" s="116">
        <f>E9/E11*100</f>
        <v>99.990237141741389</v>
      </c>
      <c r="G12" s="83">
        <f t="shared" ref="G12:L12" si="0">G9/G11*100</f>
        <v>95.443702290076331</v>
      </c>
      <c r="H12" s="83">
        <f t="shared" si="0"/>
        <v>84.804666639280285</v>
      </c>
      <c r="I12" s="83">
        <f t="shared" si="0"/>
        <v>73.536243316679816</v>
      </c>
      <c r="J12" s="82">
        <f t="shared" si="0"/>
        <v>74.006987635354463</v>
      </c>
      <c r="K12" s="83">
        <f t="shared" si="0"/>
        <v>70.191913095956551</v>
      </c>
      <c r="L12" s="83">
        <f t="shared" si="0"/>
        <v>38.490751210769986</v>
      </c>
    </row>
    <row r="13" spans="2:12" ht="15.75" customHeight="1" x14ac:dyDescent="0.25"/>
    <row r="14" spans="2:12" ht="15.75" customHeight="1" x14ac:dyDescent="0.25"/>
    <row r="15" spans="2:12" ht="15.75" customHeight="1" x14ac:dyDescent="0.25"/>
    <row r="16" spans="2:12" ht="15.75" customHeight="1" x14ac:dyDescent="0.25"/>
    <row r="17" spans="4:7" ht="15.75" customHeight="1" x14ac:dyDescent="0.25">
      <c r="D17" s="2">
        <v>2014</v>
      </c>
      <c r="E17" s="2">
        <v>2015</v>
      </c>
      <c r="F17" s="2">
        <v>2022</v>
      </c>
      <c r="G17" s="75"/>
    </row>
    <row r="18" spans="4:7" ht="15.75" customHeight="1" x14ac:dyDescent="0.25">
      <c r="D18" s="174" t="s">
        <v>31</v>
      </c>
      <c r="E18" s="174" t="s">
        <v>31</v>
      </c>
      <c r="F18" s="174" t="s">
        <v>31</v>
      </c>
      <c r="G18" s="124"/>
    </row>
    <row r="19" spans="4:7" ht="15.75" customHeight="1" x14ac:dyDescent="0.25">
      <c r="D19" s="119">
        <v>4308672</v>
      </c>
      <c r="E19" s="119">
        <v>40706</v>
      </c>
      <c r="F19" s="119">
        <v>18821</v>
      </c>
      <c r="G19" s="124"/>
    </row>
    <row r="20" spans="4:7" ht="15.75" customHeight="1" x14ac:dyDescent="0.25">
      <c r="D20" s="175" t="s">
        <v>14</v>
      </c>
      <c r="E20" s="175" t="s">
        <v>14</v>
      </c>
      <c r="F20" s="175" t="s">
        <v>14</v>
      </c>
      <c r="G20" s="125"/>
    </row>
    <row r="21" spans="4:7" ht="15.75" customHeight="1" x14ac:dyDescent="0.25">
      <c r="D21" s="119">
        <v>5120627</v>
      </c>
      <c r="E21" s="119">
        <v>45078</v>
      </c>
      <c r="F21" s="119">
        <v>46143</v>
      </c>
    </row>
    <row r="22" spans="4:7" ht="15.75" customHeight="1" x14ac:dyDescent="0.25">
      <c r="D22" s="83">
        <f>D19/D21*100</f>
        <v>84.143445714753298</v>
      </c>
      <c r="E22" s="82">
        <f>E19/E21*100</f>
        <v>90.301255601402019</v>
      </c>
      <c r="F22" s="83">
        <f>F19/F21*100</f>
        <v>40.788418611707087</v>
      </c>
    </row>
    <row r="23" spans="4:7" ht="15.75" customHeight="1" x14ac:dyDescent="0.25"/>
    <row r="24" spans="4:7" ht="15.75" customHeight="1" x14ac:dyDescent="0.25">
      <c r="D24" s="84"/>
    </row>
    <row r="25" spans="4:7" ht="15.75" customHeight="1" x14ac:dyDescent="0.25">
      <c r="D25" s="84"/>
    </row>
    <row r="26" spans="4:7" ht="15.75" customHeight="1" x14ac:dyDescent="0.25">
      <c r="D26" s="118"/>
    </row>
    <row r="27" spans="4:7" ht="15.75" customHeight="1" x14ac:dyDescent="0.25"/>
    <row r="28" spans="4:7" ht="15.75" customHeight="1" x14ac:dyDescent="0.25"/>
    <row r="29" spans="4:7" ht="15.75" customHeight="1" x14ac:dyDescent="0.25"/>
    <row r="30" spans="4:7" ht="15.75" customHeight="1" x14ac:dyDescent="0.25"/>
    <row r="31" spans="4:7" ht="15.75" customHeight="1" x14ac:dyDescent="0.25"/>
    <row r="32" spans="4:7" ht="15.75" customHeight="1" x14ac:dyDescent="0.25"/>
    <row r="33" spans="4:9" ht="15.75" customHeight="1" x14ac:dyDescent="0.25"/>
    <row r="34" spans="4:9" ht="15.75" customHeight="1" x14ac:dyDescent="0.25"/>
    <row r="35" spans="4:9" ht="15.75" customHeight="1" x14ac:dyDescent="0.25"/>
    <row r="36" spans="4:9" ht="15.75" customHeight="1" x14ac:dyDescent="0.25">
      <c r="I36" s="75"/>
    </row>
    <row r="37" spans="4:9" ht="15.75" customHeight="1" x14ac:dyDescent="0.25">
      <c r="I37" s="124"/>
    </row>
    <row r="38" spans="4:9" ht="15.75" customHeight="1" x14ac:dyDescent="0.25">
      <c r="D38" s="75"/>
      <c r="E38" s="75"/>
      <c r="I38" s="124"/>
    </row>
    <row r="39" spans="4:9" ht="15.75" customHeight="1" x14ac:dyDescent="0.25">
      <c r="D39" s="123"/>
      <c r="E39" s="124"/>
      <c r="I39" s="126"/>
    </row>
    <row r="40" spans="4:9" ht="15.75" customHeight="1" x14ac:dyDescent="0.25">
      <c r="D40" s="123"/>
      <c r="E40" s="124"/>
    </row>
    <row r="41" spans="4:9" ht="15.75" customHeight="1" x14ac:dyDescent="0.25">
      <c r="D41" s="126"/>
      <c r="E41" s="125"/>
    </row>
    <row r="42" spans="4:9" ht="15.75" customHeight="1" x14ac:dyDescent="0.25"/>
    <row r="43" spans="4:9" ht="15.75" customHeight="1" x14ac:dyDescent="0.25">
      <c r="D43" s="75"/>
    </row>
    <row r="44" spans="4:9" ht="15.75" customHeight="1" x14ac:dyDescent="0.25">
      <c r="D44" s="121"/>
    </row>
    <row r="45" spans="4:9" ht="15.75" customHeight="1" x14ac:dyDescent="0.25">
      <c r="D45" s="122"/>
    </row>
    <row r="46" spans="4:9" ht="15.75" customHeight="1" x14ac:dyDescent="0.25">
      <c r="D46" s="77"/>
    </row>
    <row r="47" spans="4:9" ht="15.75" customHeight="1" x14ac:dyDescent="0.25"/>
    <row r="48" spans="4: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">
    <mergeCell ref="D3:F3"/>
    <mergeCell ref="D4:F4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opLeftCell="A8" zoomScale="19" zoomScaleNormal="19" workbookViewId="0">
      <selection activeCell="X44" sqref="X44"/>
    </sheetView>
  </sheetViews>
  <sheetFormatPr defaultColWidth="11.25" defaultRowHeight="15.75" x14ac:dyDescent="0.25"/>
  <cols>
    <col min="1" max="1" width="8.5" customWidth="1"/>
    <col min="2" max="2" width="12.5" customWidth="1"/>
    <col min="3" max="3" width="8.5" customWidth="1"/>
    <col min="4" max="5" width="25.75" customWidth="1"/>
    <col min="6" max="6" width="24.125" customWidth="1"/>
    <col min="7" max="7" width="26.5" customWidth="1"/>
    <col min="8" max="9" width="24.5" customWidth="1"/>
    <col min="10" max="10" width="28.125" customWidth="1"/>
    <col min="11" max="11" width="21.125" customWidth="1"/>
    <col min="12" max="12" width="28.125" customWidth="1"/>
    <col min="13" max="13" width="25.125" customWidth="1"/>
    <col min="14" max="14" width="24.5" customWidth="1"/>
    <col min="15" max="26" width="8.5" customWidth="1"/>
  </cols>
  <sheetData>
    <row r="1" spans="2:13" ht="15.75" customHeight="1" x14ac:dyDescent="0.25">
      <c r="D1" s="61"/>
      <c r="E1" s="61"/>
      <c r="F1" s="61"/>
      <c r="G1" s="61"/>
      <c r="H1" s="61"/>
      <c r="I1" s="61"/>
      <c r="J1" s="61"/>
    </row>
    <row r="2" spans="2:13" ht="15.75" customHeight="1" x14ac:dyDescent="0.25">
      <c r="D2" s="61"/>
      <c r="E2" s="61"/>
      <c r="F2" s="61"/>
      <c r="G2" s="61"/>
      <c r="H2" s="61"/>
      <c r="I2" s="61"/>
      <c r="J2" s="61"/>
    </row>
    <row r="3" spans="2:13" x14ac:dyDescent="0.25">
      <c r="D3" s="7"/>
      <c r="E3" s="7"/>
      <c r="F3" s="7"/>
      <c r="G3" s="7"/>
      <c r="H3" s="7"/>
      <c r="I3" s="7"/>
      <c r="J3" s="7"/>
    </row>
    <row r="4" spans="2:13" x14ac:dyDescent="0.25">
      <c r="D4" s="7"/>
      <c r="E4" s="7"/>
      <c r="F4" s="7"/>
      <c r="G4" s="7"/>
      <c r="H4" s="7"/>
      <c r="I4" s="7"/>
      <c r="J4" s="7"/>
    </row>
    <row r="5" spans="2:13" ht="23.25" x14ac:dyDescent="0.35">
      <c r="B5" s="67" t="s">
        <v>5</v>
      </c>
      <c r="C5" s="62" t="s">
        <v>8</v>
      </c>
      <c r="D5" s="196" t="s">
        <v>15</v>
      </c>
      <c r="E5" s="197"/>
      <c r="F5" s="197"/>
      <c r="G5" s="197"/>
      <c r="H5" s="63" t="s">
        <v>10</v>
      </c>
      <c r="I5" s="8"/>
    </row>
    <row r="6" spans="2:13" ht="23.25" x14ac:dyDescent="0.35">
      <c r="B6" s="64"/>
      <c r="C6" s="65"/>
      <c r="D6" s="198" t="s">
        <v>16</v>
      </c>
      <c r="E6" s="199"/>
      <c r="F6" s="199"/>
      <c r="G6" s="199"/>
      <c r="H6" s="66"/>
      <c r="I6" s="8"/>
    </row>
    <row r="9" spans="2:13" x14ac:dyDescent="0.25">
      <c r="D9" s="20"/>
      <c r="E9" s="21">
        <v>2012</v>
      </c>
      <c r="F9" s="2">
        <v>2013</v>
      </c>
      <c r="G9" s="22"/>
      <c r="H9" s="22"/>
      <c r="I9" s="2">
        <v>2015</v>
      </c>
      <c r="J9" s="2">
        <v>2014</v>
      </c>
      <c r="K9" s="22"/>
      <c r="L9" s="2">
        <v>2016</v>
      </c>
    </row>
    <row r="10" spans="2:13" x14ac:dyDescent="0.25">
      <c r="D10" s="23"/>
      <c r="E10" s="24">
        <f>E18</f>
        <v>2858308388</v>
      </c>
      <c r="F10" s="10">
        <f>F18</f>
        <v>4085538787</v>
      </c>
      <c r="G10" s="25"/>
      <c r="H10" s="26"/>
      <c r="I10" s="11">
        <f>I18</f>
        <v>5118496678</v>
      </c>
      <c r="J10" s="11">
        <f>J18</f>
        <v>5358992024</v>
      </c>
      <c r="K10" s="26"/>
      <c r="L10" s="12">
        <f>L18</f>
        <v>4058455197</v>
      </c>
    </row>
    <row r="11" spans="2:13" x14ac:dyDescent="0.25">
      <c r="D11" s="27"/>
      <c r="E11" s="28">
        <f>E24</f>
        <v>3382835214</v>
      </c>
      <c r="F11" s="10">
        <f>F24</f>
        <v>4794215096</v>
      </c>
      <c r="G11" s="25"/>
      <c r="H11" s="26"/>
      <c r="I11" s="11">
        <f>I25</f>
        <v>5285629472</v>
      </c>
      <c r="J11" s="11">
        <f>J25</f>
        <v>5547586983</v>
      </c>
      <c r="K11" s="26"/>
      <c r="L11" s="13">
        <f>L25</f>
        <v>4144221665</v>
      </c>
    </row>
    <row r="12" spans="2:13" x14ac:dyDescent="0.25">
      <c r="D12" s="29"/>
      <c r="E12" s="30">
        <f>E10/E11</f>
        <v>0.84494461219121031</v>
      </c>
      <c r="F12" s="14">
        <f>F10/F11</f>
        <v>0.85218095250017545</v>
      </c>
      <c r="G12" s="31"/>
      <c r="H12" s="31"/>
      <c r="I12" s="14">
        <f>I10/I11</f>
        <v>0.96837977484321092</v>
      </c>
      <c r="J12" s="14">
        <f>J10/J11</f>
        <v>0.96600414566226189</v>
      </c>
      <c r="K12" s="31"/>
      <c r="L12" s="14">
        <f>L10/L11</f>
        <v>0.97930456550518519</v>
      </c>
    </row>
    <row r="13" spans="2:13" x14ac:dyDescent="0.25">
      <c r="L13" s="15"/>
      <c r="M13" s="16"/>
    </row>
    <row r="14" spans="2:13" ht="23.25" x14ac:dyDescent="0.35">
      <c r="D14" s="32" t="s">
        <v>17</v>
      </c>
      <c r="E14" s="33"/>
      <c r="F14" s="34"/>
      <c r="G14" s="8"/>
      <c r="H14" s="32" t="s">
        <v>17</v>
      </c>
      <c r="I14" s="33"/>
      <c r="J14" s="35"/>
      <c r="K14" s="18"/>
      <c r="L14" s="36"/>
      <c r="M14" s="37" t="s">
        <v>17</v>
      </c>
    </row>
    <row r="15" spans="2:13" x14ac:dyDescent="0.25">
      <c r="D15" s="38" t="s">
        <v>18</v>
      </c>
      <c r="E15" s="23">
        <v>1457940225</v>
      </c>
      <c r="F15" s="39">
        <v>2184274118</v>
      </c>
      <c r="G15" s="23"/>
      <c r="H15" s="38" t="s">
        <v>18</v>
      </c>
      <c r="I15" s="40">
        <v>2853894100</v>
      </c>
      <c r="J15" s="39">
        <v>3352238618</v>
      </c>
      <c r="K15" s="23"/>
      <c r="L15" s="41">
        <v>2302327838</v>
      </c>
      <c r="M15" s="42" t="s">
        <v>18</v>
      </c>
    </row>
    <row r="16" spans="2:13" x14ac:dyDescent="0.25">
      <c r="D16" s="38" t="s">
        <v>19</v>
      </c>
      <c r="E16" s="23">
        <v>1248827248</v>
      </c>
      <c r="F16" s="39">
        <v>1667216733</v>
      </c>
      <c r="G16" s="23"/>
      <c r="H16" s="38" t="s">
        <v>19</v>
      </c>
      <c r="I16" s="40">
        <v>2011430053</v>
      </c>
      <c r="J16" s="39">
        <v>1833624994</v>
      </c>
      <c r="K16" s="23"/>
      <c r="L16" s="41">
        <v>1709128805</v>
      </c>
      <c r="M16" s="42" t="s">
        <v>19</v>
      </c>
    </row>
    <row r="17" spans="4:13" x14ac:dyDescent="0.25">
      <c r="D17" s="38" t="s">
        <v>20</v>
      </c>
      <c r="E17" s="23">
        <v>151540915</v>
      </c>
      <c r="F17" s="39">
        <v>234047936</v>
      </c>
      <c r="G17" s="23"/>
      <c r="H17" s="38" t="s">
        <v>20</v>
      </c>
      <c r="I17" s="40">
        <v>253172525</v>
      </c>
      <c r="J17" s="39">
        <v>173128412</v>
      </c>
      <c r="K17" s="23"/>
      <c r="L17" s="41">
        <v>46998554</v>
      </c>
      <c r="M17" s="42" t="s">
        <v>20</v>
      </c>
    </row>
    <row r="18" spans="4:13" x14ac:dyDescent="0.25">
      <c r="D18" s="43" t="s">
        <v>21</v>
      </c>
      <c r="E18" s="44">
        <f>SUM(E15:E17)</f>
        <v>2858308388</v>
      </c>
      <c r="F18" s="45">
        <f>SUM(F15:F17)</f>
        <v>4085538787</v>
      </c>
      <c r="G18" s="44"/>
      <c r="H18" s="43" t="s">
        <v>21</v>
      </c>
      <c r="I18" s="44">
        <f>SUM(I15:I17)</f>
        <v>5118496678</v>
      </c>
      <c r="J18" s="45">
        <f>SUM(J15:J17)</f>
        <v>5358992024</v>
      </c>
      <c r="K18" s="44"/>
      <c r="L18" s="46">
        <f>SUM(L15:L17)</f>
        <v>4058455197</v>
      </c>
      <c r="M18" s="47" t="s">
        <v>21</v>
      </c>
    </row>
    <row r="19" spans="4:13" x14ac:dyDescent="0.25">
      <c r="D19" s="38"/>
      <c r="E19" s="18"/>
      <c r="F19" s="48"/>
      <c r="G19" s="18"/>
      <c r="H19" s="38"/>
      <c r="I19" s="18"/>
      <c r="J19" s="48"/>
      <c r="K19" s="18"/>
      <c r="L19" s="49"/>
      <c r="M19" s="42"/>
    </row>
    <row r="20" spans="4:13" x14ac:dyDescent="0.25">
      <c r="D20" s="38"/>
      <c r="E20" s="18"/>
      <c r="F20" s="48"/>
      <c r="G20" s="18"/>
      <c r="H20" s="38"/>
      <c r="I20" s="18"/>
      <c r="J20" s="48"/>
      <c r="K20" s="18"/>
      <c r="L20" s="49"/>
      <c r="M20" s="42"/>
    </row>
    <row r="21" spans="4:13" x14ac:dyDescent="0.25">
      <c r="D21" s="38" t="s">
        <v>22</v>
      </c>
      <c r="E21" s="18"/>
      <c r="F21" s="48"/>
      <c r="G21" s="18"/>
      <c r="H21" s="38" t="s">
        <v>22</v>
      </c>
      <c r="I21" s="18"/>
      <c r="J21" s="48"/>
      <c r="K21" s="18"/>
      <c r="L21" s="49"/>
      <c r="M21" s="42" t="s">
        <v>22</v>
      </c>
    </row>
    <row r="22" spans="4:13" x14ac:dyDescent="0.25">
      <c r="D22" s="38" t="s">
        <v>23</v>
      </c>
      <c r="E22" s="23">
        <v>2980143546</v>
      </c>
      <c r="F22" s="50">
        <v>4352254733</v>
      </c>
      <c r="G22" s="23"/>
      <c r="H22" s="38" t="s">
        <v>23</v>
      </c>
      <c r="I22" s="40">
        <v>4949359579</v>
      </c>
      <c r="J22" s="39">
        <v>5214863052</v>
      </c>
      <c r="K22" s="23"/>
      <c r="L22" s="41">
        <v>3801050983</v>
      </c>
      <c r="M22" s="42" t="s">
        <v>23</v>
      </c>
    </row>
    <row r="23" spans="4:13" x14ac:dyDescent="0.25">
      <c r="D23" s="38" t="s">
        <v>24</v>
      </c>
      <c r="E23" s="23">
        <v>402691668</v>
      </c>
      <c r="F23" s="50">
        <v>441960363</v>
      </c>
      <c r="G23" s="23"/>
      <c r="H23" s="38" t="s">
        <v>24</v>
      </c>
      <c r="I23" s="40">
        <v>311893892</v>
      </c>
      <c r="J23" s="39">
        <v>313514925</v>
      </c>
      <c r="K23" s="23"/>
      <c r="L23" s="41">
        <v>324813140</v>
      </c>
      <c r="M23" s="42" t="s">
        <v>24</v>
      </c>
    </row>
    <row r="24" spans="4:13" x14ac:dyDescent="0.25">
      <c r="D24" s="43" t="s">
        <v>21</v>
      </c>
      <c r="E24" s="44">
        <f>SUM(E22:E23)</f>
        <v>3382835214</v>
      </c>
      <c r="F24" s="45">
        <f>SUM(F22:F23)</f>
        <v>4794215096</v>
      </c>
      <c r="G24" s="44"/>
      <c r="H24" s="38" t="s">
        <v>25</v>
      </c>
      <c r="I24" s="40">
        <v>24376001</v>
      </c>
      <c r="J24" s="39">
        <v>19209006</v>
      </c>
      <c r="K24" s="23"/>
      <c r="L24" s="41">
        <v>18357542</v>
      </c>
      <c r="M24" s="42" t="s">
        <v>25</v>
      </c>
    </row>
    <row r="25" spans="4:13" x14ac:dyDescent="0.25">
      <c r="D25" s="38"/>
      <c r="E25" s="51"/>
      <c r="F25" s="52"/>
      <c r="G25" s="51"/>
      <c r="H25" s="43" t="s">
        <v>21</v>
      </c>
      <c r="I25" s="44">
        <f>SUM(I22:I24)</f>
        <v>5285629472</v>
      </c>
      <c r="J25" s="45">
        <f>SUM(J22:J24)</f>
        <v>5547586983</v>
      </c>
      <c r="K25" s="44"/>
      <c r="L25" s="46">
        <f>SUM(L22:L24)</f>
        <v>4144221665</v>
      </c>
      <c r="M25" s="47" t="s">
        <v>21</v>
      </c>
    </row>
    <row r="26" spans="4:13" x14ac:dyDescent="0.25">
      <c r="D26" s="38"/>
      <c r="E26" s="51"/>
      <c r="F26" s="52"/>
      <c r="G26" s="51"/>
      <c r="H26" s="38"/>
      <c r="I26" s="51"/>
      <c r="J26" s="52"/>
      <c r="K26" s="51"/>
      <c r="L26" s="53"/>
      <c r="M26" s="42"/>
    </row>
    <row r="27" spans="4:13" x14ac:dyDescent="0.25">
      <c r="D27" s="54" t="s">
        <v>26</v>
      </c>
      <c r="E27" s="55">
        <f>E24-E18</f>
        <v>524526826</v>
      </c>
      <c r="F27" s="56">
        <f>F24-F18</f>
        <v>708676309</v>
      </c>
      <c r="G27" s="51"/>
      <c r="H27" s="38"/>
      <c r="I27" s="51"/>
      <c r="J27" s="52"/>
      <c r="K27" s="51"/>
      <c r="L27" s="53"/>
      <c r="M27" s="42"/>
    </row>
    <row r="28" spans="4:13" x14ac:dyDescent="0.25">
      <c r="E28" s="51"/>
      <c r="F28" s="51"/>
      <c r="G28" s="51"/>
      <c r="H28" s="54" t="s">
        <v>26</v>
      </c>
      <c r="I28" s="55">
        <f>I25-I18</f>
        <v>167132794</v>
      </c>
      <c r="J28" s="56">
        <f>J25-J18</f>
        <v>188594959</v>
      </c>
      <c r="K28" s="51"/>
      <c r="L28" s="57">
        <f>L25-L18</f>
        <v>85766468</v>
      </c>
      <c r="M28" s="58" t="s">
        <v>26</v>
      </c>
    </row>
    <row r="30" spans="4:13" x14ac:dyDescent="0.25">
      <c r="D30" s="59" t="s">
        <v>27</v>
      </c>
    </row>
    <row r="32" spans="4:13" x14ac:dyDescent="0.25">
      <c r="E32" s="2">
        <v>2017</v>
      </c>
      <c r="F32" s="2">
        <v>2018</v>
      </c>
      <c r="I32" s="2">
        <v>2019</v>
      </c>
      <c r="J32" s="2">
        <v>2020</v>
      </c>
    </row>
    <row r="33" spans="4:14" x14ac:dyDescent="0.25">
      <c r="E33" s="9">
        <f>E42</f>
        <v>4163320799</v>
      </c>
      <c r="F33" s="89">
        <f>F42</f>
        <v>4236961910</v>
      </c>
      <c r="G33" s="101"/>
      <c r="I33" s="9">
        <f>I42</f>
        <v>1353814723</v>
      </c>
      <c r="J33" s="10">
        <f>J42</f>
        <v>3019936538</v>
      </c>
      <c r="M33" s="2">
        <v>2021</v>
      </c>
      <c r="N33" s="2">
        <v>2022</v>
      </c>
    </row>
    <row r="34" spans="4:14" x14ac:dyDescent="0.25">
      <c r="E34" s="10">
        <f>E49</f>
        <v>4206812768</v>
      </c>
      <c r="F34" s="89">
        <f>F49</f>
        <v>4305831832</v>
      </c>
      <c r="G34" s="101"/>
      <c r="I34" s="10">
        <f>I49</f>
        <v>1373323359</v>
      </c>
      <c r="J34" s="10">
        <f>J49</f>
        <v>3036328921</v>
      </c>
      <c r="M34" s="9">
        <f>M43</f>
        <v>2728161656</v>
      </c>
      <c r="N34" s="10">
        <f>N43</f>
        <v>2794566707</v>
      </c>
    </row>
    <row r="35" spans="4:14" x14ac:dyDescent="0.25">
      <c r="E35" s="14">
        <f>E33/E34</f>
        <v>0.98966153917501853</v>
      </c>
      <c r="F35" s="14">
        <f>F33/F34</f>
        <v>0.98400543154329112</v>
      </c>
      <c r="G35" s="100"/>
      <c r="I35" s="14">
        <f>I33/I34</f>
        <v>0.98579457935223247</v>
      </c>
      <c r="J35" s="14">
        <f>J33/J34</f>
        <v>0.99460124926300764</v>
      </c>
      <c r="M35" s="10">
        <f>M50</f>
        <v>2747640019</v>
      </c>
      <c r="N35" s="10">
        <f>N50</f>
        <v>2892434090</v>
      </c>
    </row>
    <row r="36" spans="4:14" x14ac:dyDescent="0.25">
      <c r="M36" s="14">
        <f>M34/M35</f>
        <v>0.99291087520006016</v>
      </c>
      <c r="N36" s="14">
        <f>N34/N35</f>
        <v>0.96616435156176717</v>
      </c>
    </row>
    <row r="38" spans="4:14" x14ac:dyDescent="0.25">
      <c r="D38" s="32" t="s">
        <v>17</v>
      </c>
      <c r="E38" s="33"/>
      <c r="F38" s="35"/>
      <c r="H38" s="32" t="s">
        <v>17</v>
      </c>
      <c r="I38" s="33"/>
      <c r="J38" s="35"/>
    </row>
    <row r="39" spans="4:14" x14ac:dyDescent="0.25">
      <c r="D39" s="38" t="s">
        <v>18</v>
      </c>
      <c r="E39" s="40">
        <v>2541320596</v>
      </c>
      <c r="F39" s="39">
        <v>2241736938</v>
      </c>
      <c r="H39" s="38" t="s">
        <v>18</v>
      </c>
      <c r="I39" s="96">
        <v>2396720810</v>
      </c>
      <c r="J39" s="39">
        <v>1610047423</v>
      </c>
      <c r="L39" s="32" t="s">
        <v>17</v>
      </c>
      <c r="M39" s="33"/>
      <c r="N39" s="35"/>
    </row>
    <row r="40" spans="4:14" x14ac:dyDescent="0.25">
      <c r="D40" s="38" t="s">
        <v>19</v>
      </c>
      <c r="E40" s="40">
        <v>1614484157</v>
      </c>
      <c r="F40" s="39">
        <v>1643034335</v>
      </c>
      <c r="H40" s="38" t="s">
        <v>19</v>
      </c>
      <c r="I40" s="96">
        <v>1550287746</v>
      </c>
      <c r="J40" s="39">
        <v>1345475291</v>
      </c>
      <c r="L40" s="38" t="s">
        <v>18</v>
      </c>
      <c r="M40" s="40">
        <v>1374582614</v>
      </c>
      <c r="N40" s="39">
        <v>1434714676</v>
      </c>
    </row>
    <row r="41" spans="4:14" x14ac:dyDescent="0.25">
      <c r="D41" s="38" t="s">
        <v>20</v>
      </c>
      <c r="E41" s="40">
        <v>7516046</v>
      </c>
      <c r="F41" s="39">
        <v>352190637</v>
      </c>
      <c r="H41" s="38" t="s">
        <v>20</v>
      </c>
      <c r="I41" s="97">
        <v>507381659</v>
      </c>
      <c r="J41" s="39">
        <v>64413824</v>
      </c>
      <c r="L41" s="38" t="s">
        <v>19</v>
      </c>
      <c r="M41" s="40">
        <v>1337546361</v>
      </c>
      <c r="N41" s="39">
        <v>1230324277</v>
      </c>
    </row>
    <row r="42" spans="4:14" x14ac:dyDescent="0.25">
      <c r="D42" s="43" t="s">
        <v>21</v>
      </c>
      <c r="E42" s="44">
        <f>SUM(E39:E41)</f>
        <v>4163320799</v>
      </c>
      <c r="F42" s="60">
        <f>SUM(F39:F41)</f>
        <v>4236961910</v>
      </c>
      <c r="H42" s="43" t="s">
        <v>21</v>
      </c>
      <c r="I42" s="44">
        <f>SUM(I39-I40+I41)</f>
        <v>1353814723</v>
      </c>
      <c r="J42" s="45">
        <f>SUM(J39:J41)</f>
        <v>3019936538</v>
      </c>
      <c r="L42" s="38" t="s">
        <v>20</v>
      </c>
      <c r="M42" s="40">
        <v>16032681</v>
      </c>
      <c r="N42" s="39">
        <v>129527754</v>
      </c>
    </row>
    <row r="43" spans="4:14" x14ac:dyDescent="0.25">
      <c r="D43" s="38"/>
      <c r="E43" s="18"/>
      <c r="F43" s="48"/>
      <c r="H43" s="38"/>
      <c r="I43" s="18"/>
      <c r="J43" s="48"/>
      <c r="L43" s="43" t="s">
        <v>21</v>
      </c>
      <c r="M43" s="44">
        <f>SUM(M40:M42)</f>
        <v>2728161656</v>
      </c>
      <c r="N43" s="45">
        <f>SUM(N40:N42)</f>
        <v>2794566707</v>
      </c>
    </row>
    <row r="44" spans="4:14" x14ac:dyDescent="0.25">
      <c r="D44" s="38"/>
      <c r="E44" s="18"/>
      <c r="F44" s="48"/>
      <c r="H44" s="38"/>
      <c r="I44" s="18"/>
      <c r="J44" s="48"/>
      <c r="L44" s="38"/>
      <c r="M44" s="18"/>
      <c r="N44" s="48"/>
    </row>
    <row r="45" spans="4:14" x14ac:dyDescent="0.25">
      <c r="D45" s="38" t="s">
        <v>22</v>
      </c>
      <c r="E45" s="18"/>
      <c r="F45" s="48"/>
      <c r="H45" s="38" t="s">
        <v>22</v>
      </c>
      <c r="I45" s="18"/>
      <c r="J45" s="48"/>
      <c r="L45" s="38"/>
      <c r="M45" s="18"/>
      <c r="N45" s="48"/>
    </row>
    <row r="46" spans="4:14" x14ac:dyDescent="0.25">
      <c r="D46" s="38" t="s">
        <v>23</v>
      </c>
      <c r="E46" s="40">
        <v>3709827656</v>
      </c>
      <c r="F46" s="50">
        <v>3220190360</v>
      </c>
      <c r="H46" s="38" t="s">
        <v>23</v>
      </c>
      <c r="I46" s="96">
        <v>2779690864</v>
      </c>
      <c r="J46" s="39">
        <v>2431607445</v>
      </c>
      <c r="L46" s="38" t="s">
        <v>22</v>
      </c>
      <c r="M46" s="18"/>
      <c r="N46" s="48"/>
    </row>
    <row r="47" spans="4:14" x14ac:dyDescent="0.25">
      <c r="D47" s="38" t="s">
        <v>24</v>
      </c>
      <c r="E47" s="40">
        <v>476126287</v>
      </c>
      <c r="F47" s="39">
        <v>349152499</v>
      </c>
      <c r="H47" s="38" t="s">
        <v>24</v>
      </c>
      <c r="I47" s="96">
        <v>647444024</v>
      </c>
      <c r="J47" s="39">
        <v>574640428</v>
      </c>
      <c r="L47" s="38" t="s">
        <v>23</v>
      </c>
      <c r="M47" s="40">
        <v>2139790340</v>
      </c>
      <c r="N47" s="39">
        <v>1764404579</v>
      </c>
    </row>
    <row r="48" spans="4:14" x14ac:dyDescent="0.25">
      <c r="D48" s="38" t="s">
        <v>25</v>
      </c>
      <c r="E48" s="40">
        <v>20858825</v>
      </c>
      <c r="F48" s="39">
        <v>32107699</v>
      </c>
      <c r="H48" s="38" t="s">
        <v>25</v>
      </c>
      <c r="I48" s="96">
        <v>32000645</v>
      </c>
      <c r="J48" s="39">
        <v>30081048</v>
      </c>
      <c r="L48" s="38" t="s">
        <v>24</v>
      </c>
      <c r="M48" s="40">
        <v>583694903</v>
      </c>
      <c r="N48" s="39">
        <v>1097740499</v>
      </c>
    </row>
    <row r="49" spans="1:14" x14ac:dyDescent="0.25">
      <c r="D49" s="43" t="s">
        <v>21</v>
      </c>
      <c r="E49" s="44">
        <f>SUM(E46:E48)</f>
        <v>4206812768</v>
      </c>
      <c r="F49" s="98">
        <f>F46-F39+F47-F40+F41+F48+F42</f>
        <v>4305831832</v>
      </c>
      <c r="H49" s="43" t="s">
        <v>21</v>
      </c>
      <c r="I49" s="44">
        <f>I46-I39+I47-I40+I41+I48+I42</f>
        <v>1373323359</v>
      </c>
      <c r="J49" s="45">
        <f>SUM(J46:J48)</f>
        <v>3036328921</v>
      </c>
      <c r="L49" s="38" t="s">
        <v>25</v>
      </c>
      <c r="M49" s="40">
        <v>24154776</v>
      </c>
      <c r="N49" s="39">
        <v>30289012</v>
      </c>
    </row>
    <row r="50" spans="1:14" x14ac:dyDescent="0.25">
      <c r="D50" s="38"/>
      <c r="E50" s="51"/>
      <c r="F50" s="52"/>
      <c r="H50" s="38"/>
      <c r="I50" s="51"/>
      <c r="J50" s="52"/>
      <c r="L50" s="43" t="s">
        <v>21</v>
      </c>
      <c r="M50" s="44">
        <f>SUM(M47:M49)</f>
        <v>2747640019</v>
      </c>
      <c r="N50" s="45">
        <f>SUM(N47:N49)</f>
        <v>2892434090</v>
      </c>
    </row>
    <row r="51" spans="1:14" x14ac:dyDescent="0.25">
      <c r="D51" s="38"/>
      <c r="E51" s="51"/>
      <c r="F51" s="52"/>
      <c r="H51" s="38"/>
      <c r="I51" s="51"/>
      <c r="J51" s="52"/>
      <c r="L51" s="38"/>
      <c r="M51" s="51"/>
      <c r="N51" s="52"/>
    </row>
    <row r="52" spans="1:14" x14ac:dyDescent="0.25">
      <c r="D52" s="54" t="s">
        <v>26</v>
      </c>
      <c r="E52" s="55">
        <f>E49-E42</f>
        <v>43491969</v>
      </c>
      <c r="F52" s="56">
        <f>F42-F49</f>
        <v>-68869922</v>
      </c>
      <c r="H52" s="54" t="s">
        <v>26</v>
      </c>
      <c r="I52" s="55">
        <f>I49-I42</f>
        <v>19508636</v>
      </c>
      <c r="J52" s="56">
        <f>J49-J42</f>
        <v>16392383</v>
      </c>
      <c r="L52" s="38"/>
      <c r="M52" s="51"/>
      <c r="N52" s="52"/>
    </row>
    <row r="53" spans="1:14" x14ac:dyDescent="0.25">
      <c r="L53" s="54" t="s">
        <v>26</v>
      </c>
      <c r="M53" s="55">
        <f>M50-M43</f>
        <v>19478363</v>
      </c>
      <c r="N53" s="56">
        <f>N50-N43</f>
        <v>97867383</v>
      </c>
    </row>
    <row r="54" spans="1:14" x14ac:dyDescent="0.25">
      <c r="A54" s="18"/>
      <c r="B54" s="18"/>
      <c r="C54" s="18"/>
    </row>
    <row r="55" spans="1:14" x14ac:dyDescent="0.25">
      <c r="A55" s="18"/>
      <c r="B55" s="18"/>
      <c r="C55" s="18"/>
    </row>
    <row r="56" spans="1:14" ht="23.25" x14ac:dyDescent="0.35">
      <c r="A56" s="200"/>
      <c r="B56" s="200"/>
      <c r="C56" s="200"/>
    </row>
    <row r="57" spans="1:14" ht="23.25" x14ac:dyDescent="0.35">
      <c r="A57" s="19"/>
      <c r="B57" s="19"/>
      <c r="C57" s="19"/>
    </row>
    <row r="58" spans="1:14" ht="23.25" x14ac:dyDescent="0.35">
      <c r="A58" s="19"/>
      <c r="B58" s="19"/>
      <c r="C58" s="19"/>
    </row>
  </sheetData>
  <mergeCells count="3">
    <mergeCell ref="D5:G5"/>
    <mergeCell ref="D6:G6"/>
    <mergeCell ref="A56:C56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13"/>
  <sheetViews>
    <sheetView topLeftCell="A2" zoomScale="33" zoomScaleNormal="33" workbookViewId="0">
      <selection activeCell="D46" sqref="D46:D51"/>
    </sheetView>
  </sheetViews>
  <sheetFormatPr defaultColWidth="11.25" defaultRowHeight="15" customHeight="1" x14ac:dyDescent="0.25"/>
  <cols>
    <col min="1" max="1" width="8.5" customWidth="1"/>
    <col min="2" max="2" width="7.375" bestFit="1" customWidth="1"/>
    <col min="3" max="3" width="3" bestFit="1" customWidth="1"/>
    <col min="4" max="4" width="37" customWidth="1"/>
    <col min="5" max="6" width="28.375" bestFit="1" customWidth="1"/>
    <col min="7" max="7" width="35.125" customWidth="1"/>
    <col min="8" max="8" width="24.75" bestFit="1" customWidth="1"/>
    <col min="9" max="10" width="17.125" bestFit="1" customWidth="1"/>
    <col min="11" max="11" width="8.5" customWidth="1"/>
    <col min="12" max="12" width="17.125" bestFit="1" customWidth="1"/>
    <col min="13" max="13" width="22.75" bestFit="1" customWidth="1"/>
    <col min="14" max="26" width="8.5" customWidth="1"/>
  </cols>
  <sheetData>
    <row r="1" spans="2:13" ht="15.75" customHeight="1" x14ac:dyDescent="0.25"/>
    <row r="2" spans="2:13" ht="15.75" customHeight="1" x14ac:dyDescent="0.25"/>
    <row r="3" spans="2:13" ht="15.75" customHeight="1" x14ac:dyDescent="0.25"/>
    <row r="4" spans="2:13" ht="15.75" customHeight="1" x14ac:dyDescent="0.25"/>
    <row r="5" spans="2:13" ht="15.75" customHeight="1" x14ac:dyDescent="0.25">
      <c r="D5" s="7"/>
      <c r="E5" s="7"/>
      <c r="F5" s="7"/>
      <c r="G5" s="7"/>
      <c r="H5" s="7"/>
      <c r="I5" s="7"/>
      <c r="J5" s="7"/>
    </row>
    <row r="6" spans="2:13" ht="10.5" customHeight="1" x14ac:dyDescent="0.25">
      <c r="D6" s="7"/>
      <c r="E6" s="7"/>
      <c r="F6" s="7"/>
      <c r="G6" s="7"/>
      <c r="H6" s="7"/>
      <c r="I6" s="7"/>
      <c r="J6" s="7"/>
    </row>
    <row r="7" spans="2:13" ht="24.75" customHeight="1" x14ac:dyDescent="0.35">
      <c r="B7" s="73" t="s">
        <v>6</v>
      </c>
      <c r="C7" s="68" t="s">
        <v>8</v>
      </c>
      <c r="D7" s="201" t="s">
        <v>29</v>
      </c>
      <c r="E7" s="197"/>
      <c r="F7" s="197"/>
      <c r="G7" s="197"/>
      <c r="H7" s="69" t="s">
        <v>10</v>
      </c>
      <c r="I7" s="8"/>
    </row>
    <row r="8" spans="2:13" ht="24.75" customHeight="1" x14ac:dyDescent="0.35">
      <c r="B8" s="70"/>
      <c r="C8" s="71"/>
      <c r="D8" s="202" t="s">
        <v>28</v>
      </c>
      <c r="E8" s="199"/>
      <c r="F8" s="199"/>
      <c r="G8" s="199"/>
      <c r="H8" s="72"/>
      <c r="I8" s="8"/>
    </row>
    <row r="9" spans="2:13" ht="15.75" customHeight="1" x14ac:dyDescent="0.25"/>
    <row r="10" spans="2:13" ht="15.75" customHeight="1" x14ac:dyDescent="0.25">
      <c r="D10" s="85">
        <v>2012</v>
      </c>
      <c r="E10" s="85">
        <v>2013</v>
      </c>
      <c r="F10" s="85">
        <v>2014</v>
      </c>
      <c r="G10" s="85">
        <v>2015</v>
      </c>
    </row>
    <row r="11" spans="2:13" ht="15.75" customHeight="1" x14ac:dyDescent="0.25">
      <c r="D11" s="174" t="s">
        <v>29</v>
      </c>
      <c r="E11" s="174" t="s">
        <v>29</v>
      </c>
      <c r="F11" s="174" t="s">
        <v>29</v>
      </c>
      <c r="G11" s="174" t="s">
        <v>29</v>
      </c>
      <c r="H11" s="74"/>
      <c r="I11" s="74"/>
      <c r="J11" s="74"/>
      <c r="K11" s="74"/>
      <c r="L11" s="74"/>
    </row>
    <row r="12" spans="2:13" ht="15.75" customHeight="1" x14ac:dyDescent="0.25">
      <c r="D12" s="176">
        <v>521841321</v>
      </c>
      <c r="E12" s="177">
        <v>653620388</v>
      </c>
      <c r="F12" s="178">
        <v>99044264</v>
      </c>
      <c r="G12" s="179">
        <v>108909838</v>
      </c>
      <c r="H12" s="74"/>
      <c r="I12" s="74"/>
      <c r="J12" s="74"/>
      <c r="K12" s="74"/>
      <c r="L12" s="74"/>
    </row>
    <row r="13" spans="2:13" ht="15.75" customHeight="1" x14ac:dyDescent="0.25">
      <c r="D13" s="180" t="s">
        <v>28</v>
      </c>
      <c r="E13" s="180" t="s">
        <v>28</v>
      </c>
      <c r="F13" s="180" t="s">
        <v>28</v>
      </c>
      <c r="G13" s="180" t="s">
        <v>28</v>
      </c>
      <c r="H13" s="74"/>
      <c r="I13" s="74"/>
      <c r="J13" s="74"/>
      <c r="K13" s="74"/>
      <c r="L13" s="74"/>
    </row>
    <row r="14" spans="2:13" ht="15.75" customHeight="1" x14ac:dyDescent="0.25">
      <c r="D14" s="89">
        <v>44854413084</v>
      </c>
      <c r="E14" s="86">
        <v>54694020564</v>
      </c>
      <c r="F14" s="95">
        <v>62442189696</v>
      </c>
      <c r="G14" s="10">
        <v>57172587967</v>
      </c>
      <c r="H14" s="74"/>
      <c r="I14" s="74"/>
      <c r="J14" s="74"/>
      <c r="K14" s="74"/>
      <c r="L14" s="74"/>
      <c r="M14" s="74"/>
    </row>
    <row r="15" spans="2:13" ht="15.75" customHeight="1" x14ac:dyDescent="0.25">
      <c r="D15" s="90">
        <f>D12/D14</f>
        <v>1.1634113237034994E-2</v>
      </c>
      <c r="E15" s="87">
        <f>E12/E14</f>
        <v>1.1950490771384572E-2</v>
      </c>
      <c r="F15" s="78">
        <f>F12/F14</f>
        <v>1.5861753804950998E-3</v>
      </c>
      <c r="G15" s="79">
        <f>G12/G14</f>
        <v>1.9049310495243407E-3</v>
      </c>
      <c r="H15" s="74"/>
      <c r="I15" s="74"/>
      <c r="J15" s="74"/>
      <c r="K15" s="74"/>
      <c r="L15" s="74"/>
      <c r="M15" s="74"/>
    </row>
    <row r="16" spans="2:13" ht="15.75" customHeight="1" x14ac:dyDescent="0.25">
      <c r="D16" s="93"/>
      <c r="E16" s="94"/>
      <c r="F16" s="74"/>
      <c r="G16" s="74"/>
      <c r="H16" s="74"/>
      <c r="I16" s="74"/>
      <c r="J16" s="74"/>
      <c r="K16" s="74"/>
      <c r="L16" s="74"/>
      <c r="M16" s="74"/>
    </row>
    <row r="17" spans="4:13" ht="15.75" customHeight="1" x14ac:dyDescent="0.25">
      <c r="D17" s="93"/>
      <c r="E17" s="94"/>
      <c r="F17" s="74"/>
      <c r="G17" s="74"/>
      <c r="H17" s="74"/>
      <c r="I17" s="74"/>
      <c r="J17" s="74"/>
      <c r="K17" s="74"/>
      <c r="L17" s="74"/>
      <c r="M17" s="74"/>
    </row>
    <row r="18" spans="4:13" ht="15.75" customHeight="1" x14ac:dyDescent="0.25">
      <c r="D18" s="93"/>
      <c r="E18" s="94"/>
      <c r="F18" s="74"/>
      <c r="G18" s="74"/>
      <c r="H18" s="74"/>
      <c r="I18" s="74"/>
      <c r="J18" s="74"/>
      <c r="K18" s="74"/>
      <c r="L18" s="74"/>
      <c r="M18" s="74"/>
    </row>
    <row r="19" spans="4:13" ht="15.75" customHeight="1" x14ac:dyDescent="0.25">
      <c r="D19" s="93"/>
      <c r="E19" s="94"/>
      <c r="F19" s="74"/>
      <c r="G19" s="74"/>
      <c r="H19" s="74"/>
      <c r="I19" s="74"/>
      <c r="J19" s="74"/>
      <c r="K19" s="74"/>
      <c r="L19" s="74"/>
      <c r="M19" s="74"/>
    </row>
    <row r="20" spans="4:13" ht="15.75" customHeight="1" x14ac:dyDescent="0.25">
      <c r="D20" s="74"/>
      <c r="E20" s="74"/>
      <c r="H20" s="74"/>
      <c r="I20" s="74"/>
      <c r="J20" s="74"/>
      <c r="K20" s="74"/>
      <c r="L20" s="74"/>
      <c r="M20" s="74"/>
    </row>
    <row r="21" spans="4:13" ht="15.75" customHeight="1" x14ac:dyDescent="0.25">
      <c r="D21" s="74"/>
      <c r="E21" s="74"/>
      <c r="H21" s="74"/>
      <c r="I21" s="74"/>
      <c r="J21" s="74"/>
      <c r="K21" s="74"/>
      <c r="L21" s="74"/>
      <c r="M21" s="74"/>
    </row>
    <row r="22" spans="4:13" ht="15.75" customHeight="1" x14ac:dyDescent="0.25">
      <c r="D22" s="2">
        <v>2016</v>
      </c>
      <c r="E22" s="2">
        <v>2017</v>
      </c>
      <c r="H22" s="74"/>
      <c r="I22" s="74"/>
      <c r="J22" s="74"/>
      <c r="K22" s="74"/>
      <c r="L22" s="74"/>
      <c r="M22" s="74"/>
    </row>
    <row r="23" spans="4:13" ht="15.75" customHeight="1" x14ac:dyDescent="0.25">
      <c r="D23" s="174" t="s">
        <v>29</v>
      </c>
      <c r="E23" s="174" t="s">
        <v>29</v>
      </c>
      <c r="H23" s="74"/>
      <c r="I23" s="74"/>
      <c r="J23" s="74"/>
      <c r="K23" s="74"/>
      <c r="L23" s="74"/>
      <c r="M23" s="74"/>
    </row>
    <row r="24" spans="4:13" ht="15.75" customHeight="1" x14ac:dyDescent="0.25">
      <c r="D24" s="10">
        <v>116459114</v>
      </c>
      <c r="E24" s="10">
        <v>60268280</v>
      </c>
      <c r="H24" s="74"/>
      <c r="I24" s="74"/>
      <c r="J24" s="74"/>
      <c r="K24" s="74"/>
      <c r="L24" s="74"/>
      <c r="M24" s="74"/>
    </row>
    <row r="25" spans="4:13" ht="15.75" customHeight="1" x14ac:dyDescent="0.25">
      <c r="D25" s="180" t="s">
        <v>28</v>
      </c>
      <c r="E25" s="180" t="s">
        <v>28</v>
      </c>
      <c r="H25" s="74"/>
      <c r="I25" s="74"/>
      <c r="J25" s="74"/>
      <c r="K25" s="74"/>
      <c r="L25" s="74"/>
      <c r="M25" s="74"/>
    </row>
    <row r="26" spans="4:13" ht="15.75" customHeight="1" x14ac:dyDescent="0.25">
      <c r="D26" s="10">
        <v>55786397505</v>
      </c>
      <c r="E26" s="10">
        <v>61696919644</v>
      </c>
      <c r="H26" s="74"/>
      <c r="I26" s="74"/>
      <c r="J26" s="74"/>
      <c r="K26" s="74"/>
      <c r="L26" s="74"/>
      <c r="M26" s="74"/>
    </row>
    <row r="27" spans="4:13" ht="15.75" customHeight="1" x14ac:dyDescent="0.25">
      <c r="D27" s="79">
        <f>D24/D26</f>
        <v>2.0875897926472499E-3</v>
      </c>
      <c r="E27" s="14">
        <f>E24/E26</f>
        <v>9.7684423059946177E-4</v>
      </c>
      <c r="H27" s="74"/>
      <c r="I27" s="74"/>
      <c r="J27" s="74"/>
      <c r="K27" s="74"/>
      <c r="L27" s="74"/>
      <c r="M27" s="74"/>
    </row>
    <row r="28" spans="4:13" ht="15.75" customHeight="1" x14ac:dyDescent="0.25">
      <c r="H28" s="74"/>
      <c r="I28" s="74"/>
      <c r="J28" s="74"/>
      <c r="K28" s="74"/>
      <c r="L28" s="74"/>
      <c r="M28" s="74"/>
    </row>
    <row r="29" spans="4:13" ht="15.75" customHeight="1" x14ac:dyDescent="0.25">
      <c r="H29" s="74"/>
      <c r="I29" s="74"/>
      <c r="J29" s="74"/>
      <c r="K29" s="74"/>
      <c r="L29" s="74"/>
      <c r="M29" s="74"/>
    </row>
    <row r="30" spans="4:13" ht="15.75" customHeight="1" x14ac:dyDescent="0.25">
      <c r="H30" s="74"/>
      <c r="I30" s="74"/>
      <c r="J30" s="74"/>
      <c r="K30" s="74"/>
      <c r="L30" s="74"/>
      <c r="M30" s="74"/>
    </row>
    <row r="31" spans="4:13" ht="15.75" customHeight="1" x14ac:dyDescent="0.25"/>
    <row r="32" spans="4:13" ht="15.75" customHeight="1" x14ac:dyDescent="0.25"/>
    <row r="33" spans="4:8" ht="15.75" customHeight="1" x14ac:dyDescent="0.25">
      <c r="D33" s="2">
        <v>2018</v>
      </c>
      <c r="E33" s="2">
        <v>2019</v>
      </c>
      <c r="F33" s="2">
        <v>2020</v>
      </c>
      <c r="G33" s="2">
        <v>2021</v>
      </c>
      <c r="H33" s="181">
        <v>2022</v>
      </c>
    </row>
    <row r="34" spans="4:8" ht="15.75" customHeight="1" x14ac:dyDescent="0.25">
      <c r="D34" s="174" t="s">
        <v>29</v>
      </c>
      <c r="E34" s="174" t="s">
        <v>29</v>
      </c>
      <c r="F34" s="174" t="s">
        <v>29</v>
      </c>
      <c r="G34" s="174" t="s">
        <v>29</v>
      </c>
      <c r="H34" s="174" t="s">
        <v>29</v>
      </c>
    </row>
    <row r="35" spans="4:8" ht="15.75" customHeight="1" x14ac:dyDescent="0.25">
      <c r="D35" s="9">
        <v>45805872</v>
      </c>
      <c r="E35" s="10">
        <v>26166398</v>
      </c>
      <c r="F35" s="9">
        <v>15018035</v>
      </c>
      <c r="G35" s="10">
        <v>12513740</v>
      </c>
      <c r="H35" s="176">
        <v>52000877</v>
      </c>
    </row>
    <row r="36" spans="4:8" ht="15.75" customHeight="1" x14ac:dyDescent="0.25">
      <c r="D36" s="180" t="s">
        <v>28</v>
      </c>
      <c r="E36" s="180" t="s">
        <v>28</v>
      </c>
      <c r="F36" s="180" t="s">
        <v>28</v>
      </c>
      <c r="G36" s="180" t="s">
        <v>28</v>
      </c>
      <c r="H36" s="180" t="s">
        <v>28</v>
      </c>
    </row>
    <row r="37" spans="4:8" ht="15.75" customHeight="1" x14ac:dyDescent="0.25">
      <c r="D37" s="10">
        <v>57227276046</v>
      </c>
      <c r="E37" s="10">
        <v>50555519435</v>
      </c>
      <c r="F37" s="10">
        <v>51241303583</v>
      </c>
      <c r="G37" s="10">
        <v>58899174329</v>
      </c>
      <c r="H37" s="89">
        <v>61363584209</v>
      </c>
    </row>
    <row r="38" spans="4:8" ht="15.75" customHeight="1" x14ac:dyDescent="0.25">
      <c r="D38" s="14">
        <f>D35/D37</f>
        <v>8.0042027447157658E-4</v>
      </c>
      <c r="E38" s="14">
        <f>E35/E37</f>
        <v>5.1757747309158866E-4</v>
      </c>
      <c r="F38" s="79">
        <f>F35/F37</f>
        <v>2.93084561669552E-4</v>
      </c>
      <c r="G38" s="14">
        <f>G35/G37</f>
        <v>2.1246036370731685E-4</v>
      </c>
      <c r="H38" s="102">
        <f>H35/H37</f>
        <v>8.4742241950679922E-4</v>
      </c>
    </row>
    <row r="39" spans="4:8" ht="15.75" customHeight="1" x14ac:dyDescent="0.25"/>
    <row r="40" spans="4:8" ht="15.75" customHeight="1" x14ac:dyDescent="0.25"/>
    <row r="41" spans="4:8" ht="15.75" customHeight="1" x14ac:dyDescent="0.25"/>
    <row r="42" spans="4:8" ht="15.75" customHeight="1" x14ac:dyDescent="0.25"/>
    <row r="43" spans="4:8" ht="15.75" customHeight="1" x14ac:dyDescent="0.25"/>
    <row r="44" spans="4:8" ht="15.75" customHeight="1" x14ac:dyDescent="0.25"/>
    <row r="45" spans="4:8" ht="15.75" customHeight="1" x14ac:dyDescent="0.25">
      <c r="E45" s="75"/>
    </row>
    <row r="46" spans="4:8" ht="15.75" customHeight="1" x14ac:dyDescent="0.25">
      <c r="D46" s="76"/>
    </row>
    <row r="47" spans="4:8" ht="15.75" customHeight="1" x14ac:dyDescent="0.25">
      <c r="D47" s="76"/>
    </row>
    <row r="48" spans="4:8" ht="15.75" customHeight="1" x14ac:dyDescent="0.25">
      <c r="D48" s="77"/>
    </row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</sheetData>
  <mergeCells count="2">
    <mergeCell ref="D7:G7"/>
    <mergeCell ref="D8:G8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Laporan Tahunan</vt:lpstr>
      <vt:lpstr>Rasio Keuangan CAR 2012-2020 </vt:lpstr>
      <vt:lpstr>Rasio Keuangan NPF 2012-2020 </vt:lpstr>
      <vt:lpstr>Rasio Keuangan FDR 2012-2020 </vt:lpstr>
      <vt:lpstr>Rasio Keuangan BOPO 2012-2020 </vt:lpstr>
      <vt:lpstr>Rasio Keuangan ROA 2012-2020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2023-09-20T09:26:12Z</dcterms:created>
  <dcterms:modified xsi:type="dcterms:W3CDTF">2024-01-13T14:16:35Z</dcterms:modified>
</cp:coreProperties>
</file>